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EE98" lockStructure="1"/>
  <bookViews>
    <workbookView xWindow="0" yWindow="0" windowWidth="23136" windowHeight="12432" activeTab="4"/>
  </bookViews>
  <sheets>
    <sheet name="Eingabemaske" sheetId="4" r:id="rId1"/>
    <sheet name="Substrate" sheetId="7" state="hidden" r:id="rId2"/>
    <sheet name="Berechnung Ranking" sheetId="2" state="hidden" r:id="rId3"/>
    <sheet name="Berechnung Flex-Input" sheetId="3" state="hidden" r:id="rId4"/>
    <sheet name="Ausgabemaske" sheetId="5" r:id="rId5"/>
  </sheets>
  <definedNames>
    <definedName name="_xlnm.Print_Area" localSheetId="3">'Berechnung Flex-Input'!$B$2:$L$78</definedName>
    <definedName name="_xlnm.Print_Area" localSheetId="2">'Berechnung Ranking'!$A$1:$T$43</definedName>
    <definedName name="_xlnm.Print_Area" localSheetId="0">Eingabemaske!$A$1:$K$42</definedName>
    <definedName name="Produktauswahl">Substrate!$A$4:$A$141</definedName>
    <definedName name="ProduktauswahlPflanzen">Substrate!$A$32:$A$48</definedName>
    <definedName name="solver_adj" localSheetId="3" hidden="1">'Berechnung Flex-Input'!$D$8:$D$26</definedName>
    <definedName name="solver_cvg" localSheetId="3" hidden="1">0.0001</definedName>
    <definedName name="solver_drv" localSheetId="3" hidden="1">2</definedName>
    <definedName name="solver_eng" localSheetId="3" hidden="1">1</definedName>
    <definedName name="solver_est" localSheetId="3" hidden="1">1</definedName>
    <definedName name="solver_itr" localSheetId="3" hidden="1">2147483647</definedName>
    <definedName name="solver_lhs1" localSheetId="3" hidden="1">'Berechnung Flex-Input'!$D$8:$D$26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3" hidden="1">1</definedName>
    <definedName name="solver_nod" localSheetId="3" hidden="1">2147483647</definedName>
    <definedName name="solver_num" localSheetId="3" hidden="1">1</definedName>
    <definedName name="solver_nwt" localSheetId="3" hidden="1">1</definedName>
    <definedName name="solver_opt" localSheetId="3" hidden="1">'Berechnung Flex-Input'!$H$28</definedName>
    <definedName name="solver_pre" localSheetId="3" hidden="1">0.000001</definedName>
    <definedName name="solver_rbv" localSheetId="3" hidden="1">2</definedName>
    <definedName name="solver_rel1" localSheetId="3" hidden="1">1</definedName>
    <definedName name="solver_rhs1" localSheetId="3" hidden="1">'Berechnung Ranking'!$B$28:$B$43</definedName>
    <definedName name="solver_rlx" localSheetId="3" hidden="1">2</definedName>
    <definedName name="solver_rsd" localSheetId="3" hidden="1">0</definedName>
    <definedName name="solver_scl" localSheetId="3" hidden="1">2</definedName>
    <definedName name="solver_sho" localSheetId="3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3" hidden="1">1</definedName>
    <definedName name="solver_val" localSheetId="3" hidden="1">0</definedName>
    <definedName name="solver_ver" localSheetId="3" hidden="1">3</definedName>
  </definedNames>
  <calcPr calcId="145621"/>
</workbook>
</file>

<file path=xl/calcChain.xml><?xml version="1.0" encoding="utf-8"?>
<calcChain xmlns="http://schemas.openxmlformats.org/spreadsheetml/2006/main">
  <c r="I14" i="4" l="1"/>
  <c r="F21" i="4" l="1"/>
  <c r="F22" i="4"/>
  <c r="F23" i="4"/>
  <c r="F24" i="4"/>
  <c r="F25" i="4"/>
  <c r="F26" i="4"/>
  <c r="F27" i="4"/>
  <c r="F20" i="4"/>
  <c r="E21" i="4"/>
  <c r="E22" i="4"/>
  <c r="E23" i="4"/>
  <c r="E24" i="4"/>
  <c r="E25" i="4"/>
  <c r="E26" i="4"/>
  <c r="E27" i="4"/>
  <c r="E20" i="4"/>
  <c r="D21" i="4"/>
  <c r="D22" i="4"/>
  <c r="D23" i="4"/>
  <c r="D24" i="4"/>
  <c r="D25" i="4"/>
  <c r="D26" i="4"/>
  <c r="D27" i="4"/>
  <c r="D20" i="4"/>
  <c r="C21" i="4"/>
  <c r="C22" i="4"/>
  <c r="C23" i="4"/>
  <c r="C24" i="4"/>
  <c r="C25" i="4"/>
  <c r="C26" i="4"/>
  <c r="C27" i="4"/>
  <c r="C20" i="4"/>
  <c r="F12" i="4"/>
  <c r="F13" i="4"/>
  <c r="F14" i="4"/>
  <c r="F15" i="4"/>
  <c r="F16" i="4"/>
  <c r="F17" i="4"/>
  <c r="F18" i="4"/>
  <c r="F11" i="4"/>
  <c r="E12" i="4"/>
  <c r="E13" i="4"/>
  <c r="E14" i="4"/>
  <c r="E15" i="4"/>
  <c r="E16" i="4"/>
  <c r="E17" i="4"/>
  <c r="E18" i="4"/>
  <c r="E11" i="4"/>
  <c r="D12" i="4"/>
  <c r="D13" i="4"/>
  <c r="D14" i="4"/>
  <c r="D15" i="4"/>
  <c r="D16" i="4"/>
  <c r="D17" i="4"/>
  <c r="D18" i="4"/>
  <c r="D11" i="4"/>
  <c r="C12" i="4"/>
  <c r="C13" i="4"/>
  <c r="C14" i="4"/>
  <c r="C15" i="4"/>
  <c r="C16" i="4"/>
  <c r="C17" i="4"/>
  <c r="C18" i="4"/>
  <c r="C11" i="4"/>
  <c r="H3" i="7" l="1"/>
  <c r="G3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6" i="7"/>
  <c r="G5" i="7"/>
  <c r="I6" i="5" l="1"/>
  <c r="J29" i="5" l="1"/>
  <c r="J30" i="5"/>
  <c r="J31" i="5"/>
  <c r="H29" i="5"/>
  <c r="H30" i="5"/>
  <c r="H31" i="5"/>
  <c r="G29" i="5"/>
  <c r="G30" i="5"/>
  <c r="G31" i="5"/>
  <c r="F29" i="5"/>
  <c r="F30" i="5"/>
  <c r="F31" i="5"/>
  <c r="E29" i="5"/>
  <c r="E30" i="5"/>
  <c r="E31" i="5"/>
  <c r="D29" i="5"/>
  <c r="D30" i="5"/>
  <c r="D31" i="5"/>
  <c r="C29" i="5"/>
  <c r="C30" i="5"/>
  <c r="C31" i="5"/>
  <c r="H23" i="2"/>
  <c r="L23" i="2" s="1"/>
  <c r="G23" i="2"/>
  <c r="S23" i="2" s="1"/>
  <c r="F23" i="2"/>
  <c r="O23" i="2" s="1"/>
  <c r="E23" i="2"/>
  <c r="Q23" i="2" s="1"/>
  <c r="D23" i="2"/>
  <c r="C23" i="2"/>
  <c r="B23" i="2"/>
  <c r="N23" i="2" s="1"/>
  <c r="A23" i="2"/>
  <c r="H22" i="2"/>
  <c r="L22" i="2" s="1"/>
  <c r="G22" i="2"/>
  <c r="S22" i="2" s="1"/>
  <c r="F22" i="2"/>
  <c r="O22" i="2" s="1"/>
  <c r="E22" i="2"/>
  <c r="Q22" i="2" s="1"/>
  <c r="D22" i="2"/>
  <c r="C22" i="2"/>
  <c r="B22" i="2"/>
  <c r="N22" i="2" s="1"/>
  <c r="A22" i="2"/>
  <c r="K29" i="4"/>
  <c r="K30" i="4"/>
  <c r="L30" i="5" l="1"/>
  <c r="M29" i="5"/>
  <c r="M31" i="5"/>
  <c r="K31" i="5"/>
  <c r="K30" i="5"/>
  <c r="L31" i="5"/>
  <c r="L29" i="5"/>
  <c r="M30" i="5"/>
  <c r="K29" i="5"/>
  <c r="M23" i="2"/>
  <c r="M22" i="2"/>
  <c r="K23" i="2"/>
  <c r="K22" i="2"/>
  <c r="I23" i="2"/>
  <c r="J23" i="2" s="1"/>
  <c r="I22" i="2"/>
  <c r="J22" i="2" s="1"/>
  <c r="I30" i="4" l="1"/>
  <c r="I29" i="4"/>
  <c r="J21" i="5"/>
  <c r="D21" i="5"/>
  <c r="C21" i="5"/>
  <c r="H14" i="2" l="1"/>
  <c r="H15" i="2"/>
  <c r="H16" i="2"/>
  <c r="H17" i="2"/>
  <c r="H18" i="2"/>
  <c r="H19" i="2"/>
  <c r="H20" i="2"/>
  <c r="H21" i="2"/>
  <c r="H13" i="2"/>
  <c r="L13" i="2" s="1"/>
  <c r="H6" i="2"/>
  <c r="H7" i="2"/>
  <c r="H8" i="2"/>
  <c r="H9" i="2"/>
  <c r="H10" i="2"/>
  <c r="H11" i="2"/>
  <c r="H12" i="2"/>
  <c r="H5" i="2"/>
  <c r="B13" i="2"/>
  <c r="A13" i="2"/>
  <c r="E12" i="2"/>
  <c r="Q12" i="2" s="1"/>
  <c r="C13" i="2"/>
  <c r="F13" i="2" l="1"/>
  <c r="O13" i="2" s="1"/>
  <c r="F21" i="5"/>
  <c r="K21" i="5" s="1"/>
  <c r="E13" i="2"/>
  <c r="Q13" i="2" s="1"/>
  <c r="G21" i="5"/>
  <c r="L21" i="5" s="1"/>
  <c r="G13" i="2"/>
  <c r="S13" i="2" s="1"/>
  <c r="H21" i="5"/>
  <c r="M21" i="5" s="1"/>
  <c r="D13" i="2"/>
  <c r="K13" i="2" s="1"/>
  <c r="E21" i="5"/>
  <c r="M13" i="2"/>
  <c r="N13" i="2"/>
  <c r="I13" i="2"/>
  <c r="J13" i="2" s="1"/>
  <c r="K20" i="4"/>
  <c r="I20" i="4"/>
  <c r="G4" i="7" l="1"/>
  <c r="H4" i="7"/>
  <c r="G32" i="7"/>
  <c r="H32" i="7"/>
  <c r="K99" i="5" l="1"/>
  <c r="K76" i="5"/>
  <c r="K51" i="5"/>
  <c r="J27" i="5" l="1"/>
  <c r="J28" i="5"/>
  <c r="H27" i="5"/>
  <c r="H28" i="5"/>
  <c r="G27" i="5"/>
  <c r="G28" i="5"/>
  <c r="F27" i="5"/>
  <c r="F28" i="5"/>
  <c r="E27" i="5"/>
  <c r="E28" i="5"/>
  <c r="D27" i="5"/>
  <c r="D28" i="5"/>
  <c r="C27" i="5"/>
  <c r="C28" i="5"/>
  <c r="L27" i="5" l="1"/>
  <c r="K27" i="5"/>
  <c r="M27" i="5"/>
  <c r="M28" i="5"/>
  <c r="L28" i="5"/>
  <c r="K28" i="5"/>
  <c r="L21" i="2"/>
  <c r="G21" i="2"/>
  <c r="F21" i="2"/>
  <c r="E21" i="2"/>
  <c r="D21" i="2"/>
  <c r="C21" i="2"/>
  <c r="B21" i="2"/>
  <c r="A21" i="2"/>
  <c r="K28" i="4"/>
  <c r="I28" i="4"/>
  <c r="L19" i="2"/>
  <c r="G19" i="2"/>
  <c r="S19" i="2" s="1"/>
  <c r="F19" i="2"/>
  <c r="O19" i="2" s="1"/>
  <c r="E19" i="2"/>
  <c r="Q19" i="2" s="1"/>
  <c r="D19" i="2"/>
  <c r="C19" i="2"/>
  <c r="B19" i="2"/>
  <c r="A19" i="2"/>
  <c r="K26" i="4"/>
  <c r="I26" i="4"/>
  <c r="S21" i="2" l="1"/>
  <c r="Q21" i="2"/>
  <c r="M21" i="2"/>
  <c r="M19" i="2"/>
  <c r="O21" i="2"/>
  <c r="K19" i="2"/>
  <c r="N21" i="2"/>
  <c r="I21" i="2"/>
  <c r="J21" i="2" s="1"/>
  <c r="K21" i="2"/>
  <c r="N19" i="2"/>
  <c r="I19" i="2"/>
  <c r="J19" i="2" s="1"/>
  <c r="G3" i="2" l="1"/>
  <c r="G5" i="2"/>
  <c r="G6" i="2"/>
  <c r="G7" i="2"/>
  <c r="G8" i="2"/>
  <c r="G9" i="2"/>
  <c r="G10" i="2"/>
  <c r="G11" i="2"/>
  <c r="S11" i="2" s="1"/>
  <c r="G12" i="2"/>
  <c r="S12" i="2" s="1"/>
  <c r="G14" i="2"/>
  <c r="G15" i="2"/>
  <c r="G16" i="2"/>
  <c r="S16" i="2" s="1"/>
  <c r="G17" i="2"/>
  <c r="S17" i="2" s="1"/>
  <c r="G18" i="2"/>
  <c r="S18" i="2" s="1"/>
  <c r="G20" i="2"/>
  <c r="S20" i="2" s="1"/>
  <c r="L5" i="2"/>
  <c r="L6" i="2"/>
  <c r="L7" i="2"/>
  <c r="L8" i="2"/>
  <c r="L9" i="2"/>
  <c r="L10" i="2"/>
  <c r="L11" i="2"/>
  <c r="L12" i="2"/>
  <c r="L14" i="2"/>
  <c r="L15" i="2"/>
  <c r="L16" i="2"/>
  <c r="L17" i="2"/>
  <c r="L18" i="2"/>
  <c r="L20" i="2"/>
  <c r="K12" i="4" l="1"/>
  <c r="K13" i="4"/>
  <c r="K14" i="4"/>
  <c r="K15" i="4"/>
  <c r="K16" i="4"/>
  <c r="K17" i="4"/>
  <c r="K18" i="4"/>
  <c r="K21" i="4"/>
  <c r="K22" i="4"/>
  <c r="K23" i="4"/>
  <c r="K24" i="4"/>
  <c r="K25" i="4"/>
  <c r="K27" i="4"/>
  <c r="D5" i="5" l="1"/>
  <c r="D6" i="5"/>
  <c r="D7" i="5"/>
  <c r="D8" i="5"/>
  <c r="E86" i="5" l="1"/>
  <c r="E87" i="5"/>
  <c r="B86" i="5"/>
  <c r="C86" i="5"/>
  <c r="B87" i="5"/>
  <c r="E61" i="5"/>
  <c r="E62" i="5"/>
  <c r="B61" i="5"/>
  <c r="C61" i="5"/>
  <c r="B62" i="5"/>
  <c r="E36" i="5"/>
  <c r="E37" i="5"/>
  <c r="B36" i="5"/>
  <c r="C36" i="5"/>
  <c r="B37" i="5"/>
  <c r="C11" i="5"/>
  <c r="D11" i="5"/>
  <c r="E11" i="5"/>
  <c r="F11" i="5"/>
  <c r="G11" i="5"/>
  <c r="H11" i="5"/>
  <c r="J11" i="5"/>
  <c r="D12" i="5"/>
  <c r="E12" i="5"/>
  <c r="F12" i="5"/>
  <c r="G12" i="5"/>
  <c r="J12" i="5"/>
  <c r="C13" i="5"/>
  <c r="D13" i="5"/>
  <c r="E13" i="5"/>
  <c r="F13" i="5"/>
  <c r="G13" i="5"/>
  <c r="H13" i="5"/>
  <c r="J13" i="5"/>
  <c r="C14" i="5"/>
  <c r="D14" i="5"/>
  <c r="E14" i="5"/>
  <c r="F14" i="5"/>
  <c r="G14" i="5"/>
  <c r="H14" i="5"/>
  <c r="J14" i="5"/>
  <c r="C15" i="5"/>
  <c r="D15" i="5"/>
  <c r="E15" i="5"/>
  <c r="F15" i="5"/>
  <c r="G15" i="5"/>
  <c r="H15" i="5"/>
  <c r="J15" i="5"/>
  <c r="C16" i="5"/>
  <c r="D16" i="5"/>
  <c r="E16" i="5"/>
  <c r="F16" i="5"/>
  <c r="G16" i="5"/>
  <c r="H16" i="5"/>
  <c r="J16" i="5"/>
  <c r="C17" i="5"/>
  <c r="D17" i="5"/>
  <c r="E17" i="5"/>
  <c r="F17" i="5"/>
  <c r="G17" i="5"/>
  <c r="H17" i="5"/>
  <c r="J17" i="5"/>
  <c r="C18" i="5"/>
  <c r="D18" i="5"/>
  <c r="E18" i="5"/>
  <c r="F18" i="5"/>
  <c r="G18" i="5"/>
  <c r="H18" i="5"/>
  <c r="J18" i="5"/>
  <c r="C19" i="5"/>
  <c r="D19" i="5"/>
  <c r="E19" i="5"/>
  <c r="F19" i="5"/>
  <c r="G19" i="5"/>
  <c r="H19" i="5"/>
  <c r="J19" i="5"/>
  <c r="C20" i="5"/>
  <c r="D20" i="5"/>
  <c r="E20" i="5"/>
  <c r="F20" i="5"/>
  <c r="G20" i="5"/>
  <c r="H20" i="5"/>
  <c r="J20" i="5"/>
  <c r="C22" i="5"/>
  <c r="D22" i="5"/>
  <c r="E22" i="5"/>
  <c r="F22" i="5"/>
  <c r="G22" i="5"/>
  <c r="H22" i="5"/>
  <c r="J22" i="5"/>
  <c r="C23" i="5"/>
  <c r="D23" i="5"/>
  <c r="E23" i="5"/>
  <c r="F23" i="5"/>
  <c r="G23" i="5"/>
  <c r="H23" i="5"/>
  <c r="J23" i="5"/>
  <c r="C24" i="5"/>
  <c r="D24" i="5"/>
  <c r="E24" i="5"/>
  <c r="F24" i="5"/>
  <c r="G24" i="5"/>
  <c r="H24" i="5"/>
  <c r="J24" i="5"/>
  <c r="C25" i="5"/>
  <c r="D25" i="5"/>
  <c r="E25" i="5"/>
  <c r="F25" i="5"/>
  <c r="G25" i="5"/>
  <c r="H25" i="5"/>
  <c r="J25" i="5"/>
  <c r="C26" i="5"/>
  <c r="D26" i="5"/>
  <c r="E26" i="5"/>
  <c r="F26" i="5"/>
  <c r="G26" i="5"/>
  <c r="H26" i="5"/>
  <c r="J26" i="5"/>
  <c r="M26" i="5" l="1"/>
  <c r="M24" i="5"/>
  <c r="M22" i="5"/>
  <c r="M19" i="5"/>
  <c r="M17" i="5"/>
  <c r="M15" i="5"/>
  <c r="M13" i="5"/>
  <c r="M25" i="5"/>
  <c r="M23" i="5"/>
  <c r="M20" i="5"/>
  <c r="M18" i="5"/>
  <c r="M16" i="5"/>
  <c r="M14" i="5"/>
  <c r="K13" i="5"/>
  <c r="K26" i="5"/>
  <c r="K24" i="5"/>
  <c r="K22" i="5"/>
  <c r="K19" i="5"/>
  <c r="K17" i="5"/>
  <c r="K15" i="5"/>
  <c r="L13" i="5"/>
  <c r="L26" i="5"/>
  <c r="L24" i="5"/>
  <c r="L22" i="5"/>
  <c r="L19" i="5"/>
  <c r="L17" i="5"/>
  <c r="L15" i="5"/>
  <c r="K25" i="5"/>
  <c r="K23" i="5"/>
  <c r="K20" i="5"/>
  <c r="K18" i="5"/>
  <c r="K16" i="5"/>
  <c r="K14" i="5"/>
  <c r="L25" i="5"/>
  <c r="L23" i="5"/>
  <c r="L20" i="5"/>
  <c r="L18" i="5"/>
  <c r="L16" i="5"/>
  <c r="L14" i="5"/>
  <c r="D18" i="2"/>
  <c r="M33" i="5" l="1"/>
  <c r="I74" i="5" s="1"/>
  <c r="L33" i="5"/>
  <c r="I72" i="5" s="1"/>
  <c r="K33" i="5"/>
  <c r="I47" i="5" s="1"/>
  <c r="A5" i="2"/>
  <c r="A6" i="2"/>
  <c r="A7" i="2"/>
  <c r="A8" i="2"/>
  <c r="A9" i="2"/>
  <c r="A10" i="2"/>
  <c r="A11" i="2"/>
  <c r="A12" i="2"/>
  <c r="A14" i="2"/>
  <c r="A15" i="2"/>
  <c r="A16" i="2"/>
  <c r="A17" i="2"/>
  <c r="A18" i="2"/>
  <c r="A20" i="2"/>
  <c r="E5" i="2"/>
  <c r="E6" i="2"/>
  <c r="E7" i="2"/>
  <c r="E8" i="2"/>
  <c r="E9" i="2"/>
  <c r="E10" i="2"/>
  <c r="E11" i="2"/>
  <c r="E14" i="2"/>
  <c r="E15" i="2"/>
  <c r="E16" i="2"/>
  <c r="Q16" i="2" s="1"/>
  <c r="E17" i="2"/>
  <c r="Q17" i="2" s="1"/>
  <c r="E18" i="2"/>
  <c r="Q18" i="2" s="1"/>
  <c r="E20" i="2"/>
  <c r="Q20" i="2" s="1"/>
  <c r="F5" i="2"/>
  <c r="F6" i="2"/>
  <c r="F7" i="2"/>
  <c r="F8" i="2"/>
  <c r="F9" i="2"/>
  <c r="F10" i="2"/>
  <c r="F11" i="2"/>
  <c r="F12" i="2"/>
  <c r="O12" i="2" s="1"/>
  <c r="F14" i="2"/>
  <c r="F15" i="2"/>
  <c r="F16" i="2"/>
  <c r="O16" i="2" s="1"/>
  <c r="F17" i="2"/>
  <c r="O17" i="2" s="1"/>
  <c r="F18" i="2"/>
  <c r="O18" i="2" s="1"/>
  <c r="F20" i="2"/>
  <c r="O20" i="2" s="1"/>
  <c r="D5" i="2"/>
  <c r="D6" i="2"/>
  <c r="D7" i="2"/>
  <c r="D8" i="2"/>
  <c r="D9" i="2"/>
  <c r="D10" i="2"/>
  <c r="D11" i="2"/>
  <c r="D12" i="2"/>
  <c r="D14" i="2"/>
  <c r="D15" i="2"/>
  <c r="D16" i="2"/>
  <c r="D17" i="2"/>
  <c r="D20" i="2"/>
  <c r="I12" i="4"/>
  <c r="I13" i="4"/>
  <c r="I15" i="4"/>
  <c r="I16" i="4"/>
  <c r="I17" i="4"/>
  <c r="I18" i="4"/>
  <c r="I21" i="4"/>
  <c r="I22" i="4"/>
  <c r="I23" i="4"/>
  <c r="I24" i="4"/>
  <c r="I25" i="4"/>
  <c r="I27" i="4"/>
  <c r="I11" i="4"/>
  <c r="K11" i="4"/>
  <c r="I32" i="4" l="1"/>
  <c r="I97" i="5"/>
  <c r="I49" i="5"/>
  <c r="C5" i="2"/>
  <c r="C6" i="2"/>
  <c r="C7" i="2"/>
  <c r="C8" i="2"/>
  <c r="C9" i="2"/>
  <c r="C10" i="2"/>
  <c r="C11" i="2"/>
  <c r="M11" i="2" s="1"/>
  <c r="C12" i="2"/>
  <c r="M12" i="2" s="1"/>
  <c r="C14" i="2"/>
  <c r="C15" i="2"/>
  <c r="C16" i="2"/>
  <c r="M16" i="2" s="1"/>
  <c r="C17" i="2"/>
  <c r="M17" i="2" s="1"/>
  <c r="C18" i="2"/>
  <c r="M18" i="2" s="1"/>
  <c r="C20" i="2"/>
  <c r="M20" i="2" s="1"/>
  <c r="B5" i="2"/>
  <c r="B6" i="2"/>
  <c r="B7" i="2"/>
  <c r="B8" i="2"/>
  <c r="B9" i="2"/>
  <c r="B10" i="2"/>
  <c r="B11" i="2"/>
  <c r="B12" i="2"/>
  <c r="B14" i="2"/>
  <c r="B15" i="2"/>
  <c r="B16" i="2"/>
  <c r="B17" i="2"/>
  <c r="B18" i="2"/>
  <c r="B20" i="2"/>
  <c r="I34" i="4" l="1"/>
  <c r="J34" i="4" s="1"/>
  <c r="J32" i="4"/>
  <c r="S10" i="2"/>
  <c r="M10" i="2"/>
  <c r="M7" i="2"/>
  <c r="S7" i="2"/>
  <c r="Q5" i="2"/>
  <c r="S5" i="2"/>
  <c r="M5" i="2"/>
  <c r="O14" i="2"/>
  <c r="M14" i="2"/>
  <c r="S14" i="2"/>
  <c r="S8" i="2"/>
  <c r="M8" i="2"/>
  <c r="M6" i="2"/>
  <c r="S6" i="2"/>
  <c r="S9" i="2"/>
  <c r="M9" i="2"/>
  <c r="M15" i="2"/>
  <c r="S15" i="2"/>
  <c r="Q14" i="2"/>
  <c r="O10" i="2"/>
  <c r="Q10" i="2"/>
  <c r="Q9" i="2"/>
  <c r="O9" i="2"/>
  <c r="Q8" i="2"/>
  <c r="O8" i="2"/>
  <c r="O6" i="2"/>
  <c r="Q6" i="2"/>
  <c r="O5" i="2"/>
  <c r="Q15" i="2"/>
  <c r="O15" i="2"/>
  <c r="O11" i="2"/>
  <c r="Q11" i="2"/>
  <c r="O7" i="2"/>
  <c r="Q7" i="2"/>
  <c r="I20" i="2"/>
  <c r="J20" i="2" s="1"/>
  <c r="K20" i="2"/>
  <c r="K15" i="2"/>
  <c r="I15" i="2"/>
  <c r="J15" i="2" s="1"/>
  <c r="K18" i="2"/>
  <c r="I18" i="2"/>
  <c r="J18" i="2" s="1"/>
  <c r="I16" i="2"/>
  <c r="J16" i="2" s="1"/>
  <c r="K16" i="2"/>
  <c r="I14" i="2"/>
  <c r="J14" i="2" s="1"/>
  <c r="K14" i="2"/>
  <c r="K11" i="2"/>
  <c r="I11" i="2"/>
  <c r="J11" i="2" s="1"/>
  <c r="I9" i="2"/>
  <c r="J9" i="2" s="1"/>
  <c r="K9" i="2"/>
  <c r="I7" i="2"/>
  <c r="J7" i="2" s="1"/>
  <c r="K7" i="2"/>
  <c r="I5" i="2"/>
  <c r="J5" i="2" s="1"/>
  <c r="K5" i="2"/>
  <c r="I17" i="2"/>
  <c r="J17" i="2" s="1"/>
  <c r="K17" i="2"/>
  <c r="K12" i="2"/>
  <c r="I12" i="2"/>
  <c r="J12" i="2" s="1"/>
  <c r="I10" i="2"/>
  <c r="J10" i="2" s="1"/>
  <c r="K10" i="2"/>
  <c r="K8" i="2"/>
  <c r="I8" i="2"/>
  <c r="J8" i="2" s="1"/>
  <c r="K6" i="2"/>
  <c r="I6" i="2"/>
  <c r="J6" i="2" s="1"/>
  <c r="E2" i="3"/>
  <c r="N20" i="2"/>
  <c r="N17" i="2"/>
  <c r="N11" i="2"/>
  <c r="N8" i="2"/>
  <c r="N5" i="2"/>
  <c r="N18" i="2"/>
  <c r="N9" i="2"/>
  <c r="N7" i="2"/>
  <c r="N12" i="2"/>
  <c r="N10" i="2"/>
  <c r="N16" i="2"/>
  <c r="N14" i="2"/>
  <c r="N15" i="2"/>
  <c r="N6" i="2"/>
  <c r="R8" i="2" l="1"/>
  <c r="P9" i="2"/>
  <c r="T8" i="2"/>
  <c r="T14" i="2"/>
  <c r="R10" i="2"/>
  <c r="P14" i="2"/>
  <c r="R9" i="2"/>
  <c r="R14" i="2"/>
  <c r="T15" i="2"/>
  <c r="T22" i="2"/>
  <c r="T5" i="2"/>
  <c r="T23" i="2"/>
  <c r="T13" i="2"/>
  <c r="T19" i="2"/>
  <c r="T21" i="2"/>
  <c r="T20" i="2"/>
  <c r="T16" i="2"/>
  <c r="T12" i="2"/>
  <c r="T11" i="2"/>
  <c r="T17" i="2"/>
  <c r="T18" i="2"/>
  <c r="P10" i="2"/>
  <c r="R15" i="2"/>
  <c r="R5" i="2"/>
  <c r="R22" i="2"/>
  <c r="R23" i="2"/>
  <c r="R12" i="2"/>
  <c r="R13" i="2"/>
  <c r="R19" i="2"/>
  <c r="R21" i="2"/>
  <c r="R20" i="2"/>
  <c r="R16" i="2"/>
  <c r="R17" i="2"/>
  <c r="R18" i="2"/>
  <c r="P7" i="2"/>
  <c r="P15" i="2"/>
  <c r="P5" i="2"/>
  <c r="P23" i="2"/>
  <c r="P22" i="2"/>
  <c r="P13" i="2"/>
  <c r="P19" i="2"/>
  <c r="P21" i="2"/>
  <c r="P20" i="2"/>
  <c r="P16" i="2"/>
  <c r="P18" i="2"/>
  <c r="P12" i="2"/>
  <c r="P17" i="2"/>
  <c r="T7" i="2"/>
  <c r="P11" i="2"/>
  <c r="R6" i="2"/>
  <c r="T9" i="2"/>
  <c r="P6" i="2"/>
  <c r="T6" i="2"/>
  <c r="R7" i="2"/>
  <c r="R11" i="2"/>
  <c r="P8" i="2"/>
  <c r="T10" i="2"/>
  <c r="F2" i="3"/>
  <c r="N36" i="2" l="1"/>
  <c r="B41" i="3" s="1"/>
  <c r="B71" i="5" s="1"/>
  <c r="N39" i="2"/>
  <c r="N37" i="2"/>
  <c r="N38" i="2"/>
  <c r="N35" i="2"/>
  <c r="N40" i="2"/>
  <c r="N29" i="2"/>
  <c r="N41" i="2"/>
  <c r="N30" i="2"/>
  <c r="N42" i="2"/>
  <c r="N46" i="2"/>
  <c r="N31" i="2"/>
  <c r="N43" i="2"/>
  <c r="N44" i="2"/>
  <c r="N32" i="2"/>
  <c r="N34" i="2"/>
  <c r="N33" i="2"/>
  <c r="N45" i="2"/>
  <c r="N28" i="2"/>
  <c r="V38" i="2"/>
  <c r="V29" i="2"/>
  <c r="V39" i="2"/>
  <c r="V40" i="2"/>
  <c r="V41" i="2"/>
  <c r="V30" i="2"/>
  <c r="V42" i="2"/>
  <c r="V31" i="2"/>
  <c r="V43" i="2"/>
  <c r="V32" i="2"/>
  <c r="V44" i="2"/>
  <c r="V46" i="2"/>
  <c r="V33" i="2"/>
  <c r="V45" i="2"/>
  <c r="V34" i="2"/>
  <c r="V36" i="2"/>
  <c r="V37" i="2"/>
  <c r="V35" i="2"/>
  <c r="V28" i="2"/>
  <c r="F30" i="2"/>
  <c r="F42" i="2"/>
  <c r="F31" i="2"/>
  <c r="F43" i="2"/>
  <c r="F39" i="2"/>
  <c r="F32" i="2"/>
  <c r="F44" i="2"/>
  <c r="F33" i="2"/>
  <c r="F45" i="2"/>
  <c r="F34" i="2"/>
  <c r="F46" i="2"/>
  <c r="F35" i="2"/>
  <c r="F28" i="2"/>
  <c r="F36" i="2"/>
  <c r="F38" i="2"/>
  <c r="F37" i="2"/>
  <c r="F40" i="2"/>
  <c r="F41" i="2"/>
  <c r="F29" i="2"/>
  <c r="R37" i="2" l="1"/>
  <c r="Q37" i="2"/>
  <c r="U37" i="2"/>
  <c r="T37" i="2"/>
  <c r="S37" i="2"/>
  <c r="U41" i="2"/>
  <c r="R41" i="2"/>
  <c r="T41" i="2"/>
  <c r="Q41" i="2"/>
  <c r="S41" i="2"/>
  <c r="M31" i="2"/>
  <c r="F36" i="3" s="1"/>
  <c r="L31" i="2"/>
  <c r="E36" i="3" s="1"/>
  <c r="J31" i="2"/>
  <c r="D36" i="3" s="1"/>
  <c r="K31" i="2"/>
  <c r="G36" i="3" s="1"/>
  <c r="I31" i="2"/>
  <c r="C36" i="3" s="1"/>
  <c r="C66" i="5" s="1"/>
  <c r="T36" i="2"/>
  <c r="F66" i="3" s="1"/>
  <c r="S36" i="2"/>
  <c r="U36" i="2"/>
  <c r="E66" i="3" s="1"/>
  <c r="R36" i="2"/>
  <c r="D66" i="3" s="1"/>
  <c r="Q36" i="2"/>
  <c r="C66" i="3" s="1"/>
  <c r="C96" i="5" s="1"/>
  <c r="Q40" i="2"/>
  <c r="T40" i="2"/>
  <c r="R40" i="2"/>
  <c r="S40" i="2"/>
  <c r="U40" i="2"/>
  <c r="B51" i="3"/>
  <c r="B81" i="5" s="1"/>
  <c r="K46" i="2"/>
  <c r="G51" i="3" s="1"/>
  <c r="L46" i="2"/>
  <c r="E51" i="3" s="1"/>
  <c r="M46" i="2"/>
  <c r="F51" i="3" s="1"/>
  <c r="J46" i="2"/>
  <c r="D51" i="3" s="1"/>
  <c r="I46" i="2"/>
  <c r="C51" i="3" s="1"/>
  <c r="C81" i="5" s="1"/>
  <c r="R34" i="2"/>
  <c r="U34" i="2"/>
  <c r="S34" i="2"/>
  <c r="T34" i="2"/>
  <c r="Q34" i="2"/>
  <c r="T39" i="2"/>
  <c r="S39" i="2"/>
  <c r="U39" i="2"/>
  <c r="R39" i="2"/>
  <c r="Q39" i="2"/>
  <c r="L42" i="2"/>
  <c r="J42" i="2"/>
  <c r="D47" i="3" s="1"/>
  <c r="I42" i="2"/>
  <c r="C47" i="3" s="1"/>
  <c r="C77" i="5" s="1"/>
  <c r="M42" i="2"/>
  <c r="F47" i="3" s="1"/>
  <c r="K42" i="2"/>
  <c r="G47" i="3" s="1"/>
  <c r="Q45" i="2"/>
  <c r="C75" i="3" s="1"/>
  <c r="C105" i="5" s="1"/>
  <c r="S45" i="2"/>
  <c r="G75" i="3" s="1"/>
  <c r="U45" i="2"/>
  <c r="E75" i="3" s="1"/>
  <c r="R45" i="2"/>
  <c r="D75" i="3" s="1"/>
  <c r="B75" i="3"/>
  <c r="B105" i="5" s="1"/>
  <c r="T45" i="2"/>
  <c r="F75" i="3" s="1"/>
  <c r="U29" i="2"/>
  <c r="R29" i="2"/>
  <c r="T29" i="2"/>
  <c r="Q29" i="2"/>
  <c r="S29" i="2"/>
  <c r="L30" i="2"/>
  <c r="E35" i="3" s="1"/>
  <c r="J30" i="2"/>
  <c r="D35" i="3" s="1"/>
  <c r="K30" i="2"/>
  <c r="G35" i="3" s="1"/>
  <c r="M30" i="2"/>
  <c r="F35" i="3" s="1"/>
  <c r="I30" i="2"/>
  <c r="C35" i="3" s="1"/>
  <c r="C65" i="5" s="1"/>
  <c r="U33" i="2"/>
  <c r="Q33" i="2"/>
  <c r="S33" i="2"/>
  <c r="R33" i="2"/>
  <c r="T33" i="2"/>
  <c r="U38" i="2"/>
  <c r="R38" i="2"/>
  <c r="T38" i="2"/>
  <c r="Q38" i="2"/>
  <c r="S38" i="2"/>
  <c r="M41" i="2"/>
  <c r="F46" i="3" s="1"/>
  <c r="J41" i="2"/>
  <c r="D46" i="3" s="1"/>
  <c r="L41" i="2"/>
  <c r="E46" i="3" s="1"/>
  <c r="I41" i="2"/>
  <c r="C46" i="3" s="1"/>
  <c r="C76" i="5" s="1"/>
  <c r="K41" i="2"/>
  <c r="G46" i="3" s="1"/>
  <c r="Q46" i="2"/>
  <c r="C76" i="3" s="1"/>
  <c r="C106" i="5" s="1"/>
  <c r="S46" i="2"/>
  <c r="G76" i="3" s="1"/>
  <c r="U46" i="2"/>
  <c r="E76" i="3" s="1"/>
  <c r="R46" i="2"/>
  <c r="D76" i="3" s="1"/>
  <c r="B76" i="3"/>
  <c r="B106" i="5" s="1"/>
  <c r="T46" i="2"/>
  <c r="F76" i="3" s="1"/>
  <c r="J28" i="2"/>
  <c r="D33" i="3" s="1"/>
  <c r="I28" i="2"/>
  <c r="C33" i="3" s="1"/>
  <c r="C63" i="5" s="1"/>
  <c r="K28" i="2"/>
  <c r="G33" i="3" s="1"/>
  <c r="L28" i="2"/>
  <c r="E33" i="3" s="1"/>
  <c r="M28" i="2"/>
  <c r="F33" i="3" s="1"/>
  <c r="M29" i="2"/>
  <c r="F34" i="3" s="1"/>
  <c r="J29" i="2"/>
  <c r="L29" i="2"/>
  <c r="E34" i="3" s="1"/>
  <c r="I29" i="2"/>
  <c r="C34" i="3" s="1"/>
  <c r="C64" i="5" s="1"/>
  <c r="K29" i="2"/>
  <c r="T44" i="2"/>
  <c r="F74" i="3" s="1"/>
  <c r="B74" i="3"/>
  <c r="B104" i="5" s="1"/>
  <c r="S44" i="2"/>
  <c r="G74" i="3" s="1"/>
  <c r="U44" i="2"/>
  <c r="E74" i="3" s="1"/>
  <c r="R44" i="2"/>
  <c r="D74" i="3" s="1"/>
  <c r="Q44" i="2"/>
  <c r="C74" i="3" s="1"/>
  <c r="C104" i="5" s="1"/>
  <c r="L45" i="2"/>
  <c r="E50" i="3" s="1"/>
  <c r="B50" i="3"/>
  <c r="B80" i="5" s="1"/>
  <c r="I45" i="2"/>
  <c r="C50" i="3" s="1"/>
  <c r="C80" i="5" s="1"/>
  <c r="M45" i="2"/>
  <c r="F50" i="3" s="1"/>
  <c r="J45" i="2"/>
  <c r="D50" i="3" s="1"/>
  <c r="K45" i="2"/>
  <c r="G50" i="3" s="1"/>
  <c r="L40" i="2"/>
  <c r="E45" i="3" s="1"/>
  <c r="J40" i="2"/>
  <c r="D45" i="3" s="1"/>
  <c r="I40" i="2"/>
  <c r="C45" i="3" s="1"/>
  <c r="C75" i="5" s="1"/>
  <c r="M40" i="2"/>
  <c r="F45" i="3" s="1"/>
  <c r="K40" i="2"/>
  <c r="G45" i="3" s="1"/>
  <c r="T32" i="2"/>
  <c r="Q32" i="2"/>
  <c r="S32" i="2"/>
  <c r="R32" i="2"/>
  <c r="U32" i="2"/>
  <c r="L33" i="2"/>
  <c r="E38" i="3" s="1"/>
  <c r="I33" i="2"/>
  <c r="C38" i="3" s="1"/>
  <c r="C68" i="5" s="1"/>
  <c r="M33" i="2"/>
  <c r="F38" i="3" s="1"/>
  <c r="J33" i="2"/>
  <c r="D38" i="3" s="1"/>
  <c r="K33" i="2"/>
  <c r="G38" i="3" s="1"/>
  <c r="L35" i="2"/>
  <c r="E40" i="3" s="1"/>
  <c r="K35" i="2"/>
  <c r="G40" i="3" s="1"/>
  <c r="I35" i="2"/>
  <c r="C40" i="3" s="1"/>
  <c r="C70" i="5" s="1"/>
  <c r="J35" i="2"/>
  <c r="D40" i="3" s="1"/>
  <c r="M35" i="2"/>
  <c r="F40" i="3" s="1"/>
  <c r="U43" i="2"/>
  <c r="E73" i="3" s="1"/>
  <c r="R43" i="2"/>
  <c r="D73" i="3" s="1"/>
  <c r="T43" i="2"/>
  <c r="F73" i="3" s="1"/>
  <c r="Q43" i="2"/>
  <c r="C73" i="3" s="1"/>
  <c r="C103" i="5" s="1"/>
  <c r="S43" i="2"/>
  <c r="G73" i="3" s="1"/>
  <c r="J34" i="2"/>
  <c r="D39" i="3" s="1"/>
  <c r="M34" i="2"/>
  <c r="F39" i="3" s="1"/>
  <c r="L34" i="2"/>
  <c r="K34" i="2"/>
  <c r="G39" i="3" s="1"/>
  <c r="I34" i="2"/>
  <c r="C39" i="3" s="1"/>
  <c r="C69" i="5" s="1"/>
  <c r="J38" i="2"/>
  <c r="D43" i="3" s="1"/>
  <c r="L38" i="2"/>
  <c r="E43" i="3" s="1"/>
  <c r="K38" i="2"/>
  <c r="G43" i="3" s="1"/>
  <c r="I38" i="2"/>
  <c r="C43" i="3" s="1"/>
  <c r="C73" i="5" s="1"/>
  <c r="M38" i="2"/>
  <c r="F43" i="3" s="1"/>
  <c r="U31" i="2"/>
  <c r="R31" i="2"/>
  <c r="T31" i="2"/>
  <c r="Q31" i="2"/>
  <c r="S31" i="2"/>
  <c r="L32" i="2"/>
  <c r="E37" i="3" s="1"/>
  <c r="K32" i="2"/>
  <c r="G37" i="3" s="1"/>
  <c r="M32" i="2"/>
  <c r="F37" i="3" s="1"/>
  <c r="I32" i="2"/>
  <c r="C37" i="3" s="1"/>
  <c r="C67" i="5" s="1"/>
  <c r="J32" i="2"/>
  <c r="D37" i="3" s="1"/>
  <c r="J37" i="2"/>
  <c r="D42" i="3" s="1"/>
  <c r="L37" i="2"/>
  <c r="E42" i="3" s="1"/>
  <c r="K37" i="2"/>
  <c r="G42" i="3" s="1"/>
  <c r="I37" i="2"/>
  <c r="C42" i="3" s="1"/>
  <c r="C72" i="5" s="1"/>
  <c r="M37" i="2"/>
  <c r="F42" i="3" s="1"/>
  <c r="S28" i="2"/>
  <c r="Q28" i="2"/>
  <c r="R28" i="2"/>
  <c r="U28" i="2"/>
  <c r="T28" i="2"/>
  <c r="U42" i="2"/>
  <c r="R42" i="2"/>
  <c r="D72" i="3" s="1"/>
  <c r="T42" i="2"/>
  <c r="F72" i="3" s="1"/>
  <c r="S42" i="2"/>
  <c r="G72" i="3" s="1"/>
  <c r="Q42" i="2"/>
  <c r="C72" i="3" s="1"/>
  <c r="C102" i="5" s="1"/>
  <c r="B49" i="3"/>
  <c r="B79" i="5" s="1"/>
  <c r="M44" i="2"/>
  <c r="F49" i="3" s="1"/>
  <c r="K44" i="2"/>
  <c r="G49" i="3" s="1"/>
  <c r="I44" i="2"/>
  <c r="C49" i="3" s="1"/>
  <c r="C79" i="5" s="1"/>
  <c r="J44" i="2"/>
  <c r="D49" i="3" s="1"/>
  <c r="L44" i="2"/>
  <c r="E49" i="3" s="1"/>
  <c r="M39" i="2"/>
  <c r="F44" i="3" s="1"/>
  <c r="J39" i="2"/>
  <c r="D44" i="3" s="1"/>
  <c r="L39" i="2"/>
  <c r="E44" i="3" s="1"/>
  <c r="K39" i="2"/>
  <c r="G44" i="3" s="1"/>
  <c r="I39" i="2"/>
  <c r="C44" i="3" s="1"/>
  <c r="C74" i="5" s="1"/>
  <c r="T35" i="2"/>
  <c r="U35" i="2"/>
  <c r="Q35" i="2"/>
  <c r="S35" i="2"/>
  <c r="R35" i="2"/>
  <c r="U30" i="2"/>
  <c r="R30" i="2"/>
  <c r="T30" i="2"/>
  <c r="Q30" i="2"/>
  <c r="S30" i="2"/>
  <c r="K43" i="2"/>
  <c r="G48" i="3" s="1"/>
  <c r="I43" i="2"/>
  <c r="C48" i="3" s="1"/>
  <c r="C78" i="5" s="1"/>
  <c r="J43" i="2"/>
  <c r="D48" i="3" s="1"/>
  <c r="M43" i="2"/>
  <c r="F48" i="3" s="1"/>
  <c r="L43" i="2"/>
  <c r="E48" i="3" s="1"/>
  <c r="J36" i="2"/>
  <c r="D41" i="3" s="1"/>
  <c r="L36" i="2"/>
  <c r="E41" i="3" s="1"/>
  <c r="K36" i="2"/>
  <c r="G41" i="3" s="1"/>
  <c r="I36" i="2"/>
  <c r="C41" i="3" s="1"/>
  <c r="C71" i="5" s="1"/>
  <c r="M36" i="2"/>
  <c r="F41" i="3" s="1"/>
  <c r="C46" i="2"/>
  <c r="G26" i="3" s="1"/>
  <c r="B26" i="3"/>
  <c r="B56" i="5" s="1"/>
  <c r="A46" i="2"/>
  <c r="C26" i="3" s="1"/>
  <c r="C56" i="5" s="1"/>
  <c r="E46" i="2"/>
  <c r="F26" i="3" s="1"/>
  <c r="D46" i="2"/>
  <c r="E26" i="3" s="1"/>
  <c r="B46" i="2"/>
  <c r="D26" i="3" s="1"/>
  <c r="A34" i="2"/>
  <c r="C14" i="3" s="1"/>
  <c r="C44" i="5" s="1"/>
  <c r="E34" i="2"/>
  <c r="F14" i="3" s="1"/>
  <c r="B34" i="2"/>
  <c r="D14" i="3" s="1"/>
  <c r="D34" i="2"/>
  <c r="E14" i="3" s="1"/>
  <c r="C34" i="2"/>
  <c r="G14" i="3" s="1"/>
  <c r="B25" i="3"/>
  <c r="B55" i="5" s="1"/>
  <c r="A45" i="2"/>
  <c r="C25" i="3" s="1"/>
  <c r="C55" i="5" s="1"/>
  <c r="C45" i="2"/>
  <c r="G25" i="3" s="1"/>
  <c r="D45" i="2"/>
  <c r="E25" i="3" s="1"/>
  <c r="B45" i="2"/>
  <c r="D25" i="3" s="1"/>
  <c r="E45" i="2"/>
  <c r="F25" i="3" s="1"/>
  <c r="A33" i="2"/>
  <c r="C13" i="3" s="1"/>
  <c r="C43" i="5" s="1"/>
  <c r="E33" i="2"/>
  <c r="F13" i="3" s="1"/>
  <c r="D33" i="2"/>
  <c r="E13" i="3" s="1"/>
  <c r="C33" i="2"/>
  <c r="G13" i="3" s="1"/>
  <c r="B33" i="2"/>
  <c r="D13" i="3" s="1"/>
  <c r="E29" i="2"/>
  <c r="F9" i="3" s="1"/>
  <c r="B29" i="2"/>
  <c r="D9" i="3" s="1"/>
  <c r="D29" i="2"/>
  <c r="E9" i="3" s="1"/>
  <c r="A29" i="2"/>
  <c r="C9" i="3" s="1"/>
  <c r="C39" i="5" s="1"/>
  <c r="C29" i="2"/>
  <c r="G9" i="3" s="1"/>
  <c r="D44" i="2"/>
  <c r="E24" i="3" s="1"/>
  <c r="B24" i="3"/>
  <c r="B54" i="5" s="1"/>
  <c r="A44" i="2"/>
  <c r="C24" i="3" s="1"/>
  <c r="C54" i="5" s="1"/>
  <c r="C44" i="2"/>
  <c r="G24" i="3" s="1"/>
  <c r="B44" i="2"/>
  <c r="D24" i="3" s="1"/>
  <c r="E44" i="2"/>
  <c r="F24" i="3" s="1"/>
  <c r="E41" i="2"/>
  <c r="F21" i="3" s="1"/>
  <c r="B41" i="2"/>
  <c r="D21" i="3" s="1"/>
  <c r="A41" i="2"/>
  <c r="C21" i="3" s="1"/>
  <c r="C51" i="5" s="1"/>
  <c r="D41" i="2"/>
  <c r="E21" i="3" s="1"/>
  <c r="C41" i="2"/>
  <c r="G21" i="3" s="1"/>
  <c r="C32" i="2"/>
  <c r="G12" i="3" s="1"/>
  <c r="D32" i="2"/>
  <c r="E12" i="3" s="1"/>
  <c r="A32" i="2"/>
  <c r="C12" i="3" s="1"/>
  <c r="C42" i="5" s="1"/>
  <c r="B32" i="2"/>
  <c r="D12" i="3" s="1"/>
  <c r="E32" i="2"/>
  <c r="F12" i="3" s="1"/>
  <c r="D40" i="2"/>
  <c r="E20" i="3" s="1"/>
  <c r="A40" i="2"/>
  <c r="C20" i="3" s="1"/>
  <c r="C50" i="5" s="1"/>
  <c r="B40" i="2"/>
  <c r="D20" i="3" s="1"/>
  <c r="C40" i="2"/>
  <c r="G20" i="3" s="1"/>
  <c r="E40" i="2"/>
  <c r="F20" i="3" s="1"/>
  <c r="A39" i="2"/>
  <c r="C19" i="3" s="1"/>
  <c r="C49" i="5" s="1"/>
  <c r="B39" i="2"/>
  <c r="D19" i="3" s="1"/>
  <c r="C39" i="2"/>
  <c r="G19" i="3" s="1"/>
  <c r="D39" i="2"/>
  <c r="E19" i="3" s="1"/>
  <c r="E39" i="2"/>
  <c r="F19" i="3" s="1"/>
  <c r="A37" i="2"/>
  <c r="C17" i="3" s="1"/>
  <c r="C47" i="5" s="1"/>
  <c r="B37" i="2"/>
  <c r="D17" i="3" s="1"/>
  <c r="E37" i="2"/>
  <c r="F17" i="3" s="1"/>
  <c r="C37" i="2"/>
  <c r="G17" i="3" s="1"/>
  <c r="D37" i="2"/>
  <c r="E17" i="3" s="1"/>
  <c r="B43" i="2"/>
  <c r="D23" i="3" s="1"/>
  <c r="A43" i="2"/>
  <c r="C23" i="3" s="1"/>
  <c r="C53" i="5" s="1"/>
  <c r="D43" i="2"/>
  <c r="E23" i="3" s="1"/>
  <c r="C43" i="2"/>
  <c r="G23" i="3" s="1"/>
  <c r="E43" i="2"/>
  <c r="F23" i="3" s="1"/>
  <c r="D35" i="2"/>
  <c r="E15" i="3" s="1"/>
  <c r="C35" i="2"/>
  <c r="G15" i="3" s="1"/>
  <c r="E35" i="2"/>
  <c r="F15" i="3" s="1"/>
  <c r="A35" i="2"/>
  <c r="C15" i="3" s="1"/>
  <c r="C45" i="5" s="1"/>
  <c r="B35" i="2"/>
  <c r="D15" i="3" s="1"/>
  <c r="A38" i="2"/>
  <c r="C18" i="3" s="1"/>
  <c r="C48" i="5" s="1"/>
  <c r="B38" i="2"/>
  <c r="D18" i="3" s="1"/>
  <c r="C38" i="2"/>
  <c r="G18" i="3" s="1"/>
  <c r="E38" i="2"/>
  <c r="F18" i="3" s="1"/>
  <c r="D38" i="2"/>
  <c r="E18" i="3" s="1"/>
  <c r="B31" i="2"/>
  <c r="D11" i="3" s="1"/>
  <c r="D31" i="2"/>
  <c r="E11" i="3" s="1"/>
  <c r="A31" i="2"/>
  <c r="C11" i="3" s="1"/>
  <c r="C41" i="5" s="1"/>
  <c r="C31" i="2"/>
  <c r="G11" i="3" s="1"/>
  <c r="E31" i="2"/>
  <c r="F11" i="3" s="1"/>
  <c r="C36" i="2"/>
  <c r="G16" i="3" s="1"/>
  <c r="D36" i="2"/>
  <c r="E16" i="3" s="1"/>
  <c r="E36" i="2"/>
  <c r="F16" i="3" s="1"/>
  <c r="A36" i="2"/>
  <c r="C16" i="3" s="1"/>
  <c r="C46" i="5" s="1"/>
  <c r="B36" i="2"/>
  <c r="D16" i="3" s="1"/>
  <c r="E42" i="2"/>
  <c r="F22" i="3" s="1"/>
  <c r="A42" i="2"/>
  <c r="C22" i="3" s="1"/>
  <c r="C52" i="5" s="1"/>
  <c r="B42" i="2"/>
  <c r="D22" i="3" s="1"/>
  <c r="D42" i="2"/>
  <c r="E22" i="3" s="1"/>
  <c r="C42" i="2"/>
  <c r="G22" i="3" s="1"/>
  <c r="E28" i="2"/>
  <c r="F8" i="3" s="1"/>
  <c r="D28" i="2"/>
  <c r="E8" i="3" s="1"/>
  <c r="C28" i="2"/>
  <c r="G8" i="3" s="1"/>
  <c r="B28" i="2"/>
  <c r="D8" i="3" s="1"/>
  <c r="A28" i="2"/>
  <c r="C8" i="3" s="1"/>
  <c r="C38" i="5" s="1"/>
  <c r="E30" i="2"/>
  <c r="F10" i="3" s="1"/>
  <c r="D30" i="2"/>
  <c r="E10" i="3" s="1"/>
  <c r="A30" i="2"/>
  <c r="C10" i="3" s="1"/>
  <c r="C40" i="5" s="1"/>
  <c r="B30" i="2"/>
  <c r="D10" i="3" s="1"/>
  <c r="C30" i="2"/>
  <c r="G10" i="3" s="1"/>
  <c r="G66" i="3"/>
  <c r="H66" i="3" s="1"/>
  <c r="B66" i="3"/>
  <c r="B96" i="5" s="1"/>
  <c r="B16" i="3"/>
  <c r="B46" i="5" s="1"/>
  <c r="B47" i="3"/>
  <c r="B77" i="5" s="1"/>
  <c r="B48" i="3"/>
  <c r="B78" i="5" s="1"/>
  <c r="B33" i="3"/>
  <c r="B63" i="5" s="1"/>
  <c r="B21" i="3"/>
  <c r="B51" i="5" s="1"/>
  <c r="B23" i="3"/>
  <c r="B53" i="5" s="1"/>
  <c r="B14" i="3"/>
  <c r="B44" i="5" s="1"/>
  <c r="B22" i="3"/>
  <c r="B52" i="5" s="1"/>
  <c r="B73" i="3"/>
  <c r="B103" i="5" s="1"/>
  <c r="B72" i="3"/>
  <c r="B102" i="5" s="1"/>
  <c r="E72" i="3"/>
  <c r="E47" i="3"/>
  <c r="G34" i="3"/>
  <c r="D34" i="3"/>
  <c r="E39" i="3"/>
  <c r="B20" i="3"/>
  <c r="B50" i="5" s="1"/>
  <c r="B18" i="3"/>
  <c r="B48" i="5" s="1"/>
  <c r="B15" i="3"/>
  <c r="B45" i="5" s="1"/>
  <c r="B10" i="3"/>
  <c r="B40" i="5" s="1"/>
  <c r="B12" i="3"/>
  <c r="B42" i="5" s="1"/>
  <c r="B9" i="3"/>
  <c r="B39" i="5" s="1"/>
  <c r="B11" i="3"/>
  <c r="B41" i="5" s="1"/>
  <c r="B19" i="3"/>
  <c r="B49" i="5" s="1"/>
  <c r="B13" i="3"/>
  <c r="B43" i="5" s="1"/>
  <c r="B17" i="3"/>
  <c r="B47" i="5" s="1"/>
  <c r="B8" i="3"/>
  <c r="B38" i="5" s="1"/>
  <c r="B38" i="3"/>
  <c r="B68" i="5" s="1"/>
  <c r="B35" i="3"/>
  <c r="B65" i="5" s="1"/>
  <c r="B40" i="3"/>
  <c r="B70" i="5" s="1"/>
  <c r="B34" i="3"/>
  <c r="B64" i="5" s="1"/>
  <c r="B42" i="3"/>
  <c r="B72" i="5" s="1"/>
  <c r="B43" i="3"/>
  <c r="B73" i="5" s="1"/>
  <c r="B37" i="3"/>
  <c r="B67" i="5" s="1"/>
  <c r="B46" i="3"/>
  <c r="B76" i="5" s="1"/>
  <c r="B36" i="3"/>
  <c r="B66" i="5" s="1"/>
  <c r="B45" i="3"/>
  <c r="B75" i="5" s="1"/>
  <c r="B44" i="3"/>
  <c r="B74" i="5" s="1"/>
  <c r="B39" i="3"/>
  <c r="B69" i="5" s="1"/>
  <c r="H51" i="3" l="1"/>
  <c r="H76" i="3"/>
  <c r="H49" i="3"/>
  <c r="H74" i="3"/>
  <c r="H75" i="3"/>
  <c r="H24" i="3"/>
  <c r="H26" i="3"/>
  <c r="H25" i="3"/>
  <c r="H50" i="3"/>
  <c r="H41" i="3"/>
  <c r="H16" i="3"/>
  <c r="H47" i="3"/>
  <c r="H72" i="3"/>
  <c r="H8" i="3"/>
  <c r="H22" i="3"/>
  <c r="H73" i="3"/>
  <c r="H23" i="3"/>
  <c r="H48" i="3"/>
  <c r="H20" i="3"/>
  <c r="H15" i="3"/>
  <c r="H18" i="3"/>
  <c r="H14" i="3"/>
  <c r="H10" i="3"/>
  <c r="H12" i="3"/>
  <c r="H11" i="3"/>
  <c r="H17" i="3"/>
  <c r="H9" i="3"/>
  <c r="H13" i="3"/>
  <c r="H21" i="3"/>
  <c r="H19" i="3"/>
  <c r="H36" i="3"/>
  <c r="H35" i="3"/>
  <c r="H39" i="3"/>
  <c r="H44" i="3"/>
  <c r="H43" i="3"/>
  <c r="H34" i="3"/>
  <c r="H40" i="3"/>
  <c r="H37" i="3"/>
  <c r="H42" i="3"/>
  <c r="H46" i="3"/>
  <c r="H38" i="3"/>
  <c r="H45" i="3"/>
  <c r="H33" i="3"/>
  <c r="J50" i="3" l="1"/>
  <c r="K50" i="3" s="1"/>
  <c r="D80" i="5" s="1"/>
  <c r="J51" i="3"/>
  <c r="K51" i="3" s="1"/>
  <c r="D81" i="5" s="1"/>
  <c r="J49" i="3"/>
  <c r="K49" i="3" s="1"/>
  <c r="D79" i="5" s="1"/>
  <c r="J25" i="3"/>
  <c r="K25" i="3" s="1"/>
  <c r="D55" i="5" s="1"/>
  <c r="J26" i="3"/>
  <c r="K26" i="3" s="1"/>
  <c r="D56" i="5" s="1"/>
  <c r="J24" i="3"/>
  <c r="K24" i="3" s="1"/>
  <c r="D54" i="5" s="1"/>
  <c r="J41" i="3"/>
  <c r="K41" i="3" s="1"/>
  <c r="D71" i="5" s="1"/>
  <c r="J16" i="3"/>
  <c r="K16" i="3" s="1"/>
  <c r="D46" i="5" s="1"/>
  <c r="J9" i="3"/>
  <c r="K9" i="3" s="1"/>
  <c r="L9" i="3" s="1"/>
  <c r="J8" i="3"/>
  <c r="K8" i="3" s="1"/>
  <c r="L8" i="3" s="1"/>
  <c r="J11" i="3"/>
  <c r="K11" i="3" s="1"/>
  <c r="J48" i="3"/>
  <c r="K48" i="3" s="1"/>
  <c r="J47" i="3"/>
  <c r="K47" i="3" s="1"/>
  <c r="J23" i="3"/>
  <c r="K23" i="3" s="1"/>
  <c r="O23" i="3" s="1"/>
  <c r="J22" i="3"/>
  <c r="K22" i="3" s="1"/>
  <c r="E58" i="3"/>
  <c r="F58" i="3"/>
  <c r="E60" i="3"/>
  <c r="F60" i="3"/>
  <c r="F65" i="3"/>
  <c r="E61" i="3"/>
  <c r="F61" i="3"/>
  <c r="F69" i="3"/>
  <c r="E64" i="3"/>
  <c r="F64" i="3"/>
  <c r="E70" i="3"/>
  <c r="F70" i="3"/>
  <c r="F71" i="3"/>
  <c r="E67" i="3"/>
  <c r="F67" i="3"/>
  <c r="E62" i="3"/>
  <c r="F62" i="3"/>
  <c r="E68" i="3"/>
  <c r="F68" i="3"/>
  <c r="E63" i="3"/>
  <c r="F63" i="3"/>
  <c r="E59" i="3"/>
  <c r="F59" i="3"/>
  <c r="J12" i="3"/>
  <c r="K12" i="3" s="1"/>
  <c r="J13" i="3"/>
  <c r="K13" i="3" s="1"/>
  <c r="J18" i="3"/>
  <c r="K18" i="3" s="1"/>
  <c r="J17" i="3"/>
  <c r="K17" i="3" s="1"/>
  <c r="H28" i="3"/>
  <c r="J14" i="3"/>
  <c r="K14" i="3" s="1"/>
  <c r="J10" i="3"/>
  <c r="K10" i="3" s="1"/>
  <c r="J15" i="3"/>
  <c r="K15" i="3" s="1"/>
  <c r="J20" i="3"/>
  <c r="K20" i="3" s="1"/>
  <c r="J19" i="3"/>
  <c r="K19" i="3" s="1"/>
  <c r="J35" i="3"/>
  <c r="K35" i="3" s="1"/>
  <c r="J37" i="3"/>
  <c r="K37" i="3" s="1"/>
  <c r="J39" i="3"/>
  <c r="K39" i="3" s="1"/>
  <c r="J42" i="3"/>
  <c r="K42" i="3" s="1"/>
  <c r="J44" i="3"/>
  <c r="K44" i="3" s="1"/>
  <c r="J46" i="3"/>
  <c r="K46" i="3" s="1"/>
  <c r="J33" i="3"/>
  <c r="K33" i="3" s="1"/>
  <c r="O33" i="3" s="1"/>
  <c r="J34" i="3"/>
  <c r="K34" i="3" s="1"/>
  <c r="J36" i="3"/>
  <c r="K36" i="3" s="1"/>
  <c r="J38" i="3"/>
  <c r="K38" i="3" s="1"/>
  <c r="J40" i="3"/>
  <c r="K40" i="3" s="1"/>
  <c r="J43" i="3"/>
  <c r="K43" i="3" s="1"/>
  <c r="J45" i="3"/>
  <c r="K45" i="3" s="1"/>
  <c r="H53" i="3"/>
  <c r="J21" i="3"/>
  <c r="K21" i="3" s="1"/>
  <c r="D71" i="3"/>
  <c r="E71" i="3"/>
  <c r="B71" i="3"/>
  <c r="B101" i="5" s="1"/>
  <c r="D67" i="3"/>
  <c r="B67" i="3"/>
  <c r="B97" i="5" s="1"/>
  <c r="D62" i="3"/>
  <c r="B62" i="3"/>
  <c r="B92" i="5" s="1"/>
  <c r="D68" i="3"/>
  <c r="B68" i="3"/>
  <c r="B98" i="5" s="1"/>
  <c r="D63" i="3"/>
  <c r="B63" i="3"/>
  <c r="B93" i="5" s="1"/>
  <c r="D59" i="3"/>
  <c r="B59" i="3"/>
  <c r="B89" i="5" s="1"/>
  <c r="D58" i="3"/>
  <c r="B58" i="3"/>
  <c r="B88" i="5" s="1"/>
  <c r="D69" i="3"/>
  <c r="E69" i="3"/>
  <c r="B69" i="3"/>
  <c r="B99" i="5" s="1"/>
  <c r="D64" i="3"/>
  <c r="B64" i="3"/>
  <c r="B94" i="5" s="1"/>
  <c r="D60" i="3"/>
  <c r="B60" i="3"/>
  <c r="B90" i="5" s="1"/>
  <c r="D70" i="3"/>
  <c r="B70" i="3"/>
  <c r="B100" i="5" s="1"/>
  <c r="D65" i="3"/>
  <c r="E65" i="3"/>
  <c r="B65" i="3"/>
  <c r="B95" i="5" s="1"/>
  <c r="D61" i="3"/>
  <c r="B61" i="3"/>
  <c r="B91" i="5" s="1"/>
  <c r="C58" i="3"/>
  <c r="C88" i="5" s="1"/>
  <c r="G58" i="3"/>
  <c r="C69" i="3"/>
  <c r="C99" i="5" s="1"/>
  <c r="G69" i="3"/>
  <c r="C64" i="3"/>
  <c r="C94" i="5" s="1"/>
  <c r="G64" i="3"/>
  <c r="C60" i="3"/>
  <c r="C90" i="5" s="1"/>
  <c r="G60" i="3"/>
  <c r="C70" i="3"/>
  <c r="C100" i="5" s="1"/>
  <c r="G70" i="3"/>
  <c r="C65" i="3"/>
  <c r="C95" i="5" s="1"/>
  <c r="G65" i="3"/>
  <c r="C61" i="3"/>
  <c r="C91" i="5" s="1"/>
  <c r="G61" i="3"/>
  <c r="C71" i="3"/>
  <c r="C101" i="5" s="1"/>
  <c r="G71" i="3"/>
  <c r="C67" i="3"/>
  <c r="C97" i="5" s="1"/>
  <c r="G67" i="3"/>
  <c r="C62" i="3"/>
  <c r="C92" i="5" s="1"/>
  <c r="G62" i="3"/>
  <c r="C68" i="3"/>
  <c r="C98" i="5" s="1"/>
  <c r="G68" i="3"/>
  <c r="C63" i="3"/>
  <c r="C93" i="5" s="1"/>
  <c r="G63" i="3"/>
  <c r="C59" i="3"/>
  <c r="C89" i="5" s="1"/>
  <c r="G59" i="3"/>
  <c r="M49" i="3" l="1"/>
  <c r="E79" i="5" s="1"/>
  <c r="O49" i="3"/>
  <c r="L49" i="3"/>
  <c r="L51" i="3"/>
  <c r="M51" i="3"/>
  <c r="E81" i="5" s="1"/>
  <c r="O51" i="3"/>
  <c r="L50" i="3"/>
  <c r="O50" i="3"/>
  <c r="M50" i="3"/>
  <c r="E80" i="5" s="1"/>
  <c r="L24" i="3"/>
  <c r="M24" i="3"/>
  <c r="E54" i="5" s="1"/>
  <c r="O24" i="3"/>
  <c r="L26" i="3"/>
  <c r="O26" i="3"/>
  <c r="M26" i="3"/>
  <c r="E56" i="5" s="1"/>
  <c r="O25" i="3"/>
  <c r="M25" i="3"/>
  <c r="E55" i="5" s="1"/>
  <c r="L25" i="3"/>
  <c r="M41" i="3"/>
  <c r="E71" i="5" s="1"/>
  <c r="L41" i="3"/>
  <c r="O41" i="3"/>
  <c r="L16" i="3"/>
  <c r="O16" i="3"/>
  <c r="M16" i="3"/>
  <c r="E46" i="5" s="1"/>
  <c r="D75" i="5"/>
  <c r="O45" i="3"/>
  <c r="D70" i="5"/>
  <c r="O40" i="3"/>
  <c r="D66" i="5"/>
  <c r="O36" i="3"/>
  <c r="D74" i="5"/>
  <c r="O44" i="3"/>
  <c r="D69" i="5"/>
  <c r="O39" i="3"/>
  <c r="D65" i="5"/>
  <c r="O35" i="3"/>
  <c r="D50" i="5"/>
  <c r="O20" i="3"/>
  <c r="D40" i="5"/>
  <c r="O10" i="3"/>
  <c r="D48" i="5"/>
  <c r="O18" i="3"/>
  <c r="D42" i="5"/>
  <c r="O12" i="3"/>
  <c r="D52" i="5"/>
  <c r="O22" i="3"/>
  <c r="D78" i="5"/>
  <c r="O48" i="3"/>
  <c r="D38" i="5"/>
  <c r="O8" i="3"/>
  <c r="M8" i="3"/>
  <c r="D51" i="5"/>
  <c r="O21" i="3"/>
  <c r="D73" i="5"/>
  <c r="O43" i="3"/>
  <c r="D68" i="5"/>
  <c r="O38" i="3"/>
  <c r="D64" i="5"/>
  <c r="O34" i="3"/>
  <c r="D76" i="5"/>
  <c r="O46" i="3"/>
  <c r="D72" i="5"/>
  <c r="O42" i="3"/>
  <c r="D67" i="5"/>
  <c r="O37" i="3"/>
  <c r="D49" i="5"/>
  <c r="O19" i="3"/>
  <c r="D45" i="5"/>
  <c r="O15" i="3"/>
  <c r="D44" i="5"/>
  <c r="O14" i="3"/>
  <c r="D47" i="5"/>
  <c r="O17" i="3"/>
  <c r="D43" i="5"/>
  <c r="O13" i="3"/>
  <c r="D77" i="5"/>
  <c r="O47" i="3"/>
  <c r="D41" i="5"/>
  <c r="O11" i="3"/>
  <c r="D39" i="5"/>
  <c r="O9" i="3"/>
  <c r="L11" i="3"/>
  <c r="M11" i="3"/>
  <c r="M9" i="3"/>
  <c r="M23" i="3"/>
  <c r="D53" i="5"/>
  <c r="L23" i="3"/>
  <c r="L47" i="3"/>
  <c r="M47" i="3"/>
  <c r="L48" i="3"/>
  <c r="M48" i="3"/>
  <c r="L22" i="3"/>
  <c r="M22" i="3"/>
  <c r="M33" i="3"/>
  <c r="D63" i="5"/>
  <c r="L43" i="3"/>
  <c r="M43" i="3"/>
  <c r="L38" i="3"/>
  <c r="M38" i="3"/>
  <c r="L34" i="3"/>
  <c r="M34" i="3"/>
  <c r="L46" i="3"/>
  <c r="M46" i="3"/>
  <c r="L42" i="3"/>
  <c r="M42" i="3"/>
  <c r="L37" i="3"/>
  <c r="M37" i="3"/>
  <c r="L45" i="3"/>
  <c r="M45" i="3"/>
  <c r="L40" i="3"/>
  <c r="M40" i="3"/>
  <c r="L36" i="3"/>
  <c r="M36" i="3"/>
  <c r="L44" i="3"/>
  <c r="M44" i="3"/>
  <c r="L39" i="3"/>
  <c r="M39" i="3"/>
  <c r="L35" i="3"/>
  <c r="M35" i="3"/>
  <c r="L19" i="3"/>
  <c r="M19" i="3"/>
  <c r="L15" i="3"/>
  <c r="M15" i="3"/>
  <c r="L14" i="3"/>
  <c r="M14" i="3"/>
  <c r="L17" i="3"/>
  <c r="M17" i="3"/>
  <c r="L13" i="3"/>
  <c r="M13" i="3"/>
  <c r="L21" i="3"/>
  <c r="M21" i="3"/>
  <c r="L20" i="3"/>
  <c r="M20" i="3"/>
  <c r="L10" i="3"/>
  <c r="M10" i="3"/>
  <c r="L18" i="3"/>
  <c r="M18" i="3"/>
  <c r="L12" i="3"/>
  <c r="M12" i="3"/>
  <c r="K53" i="3"/>
  <c r="D83" i="5" s="1"/>
  <c r="L33" i="3"/>
  <c r="H59" i="3"/>
  <c r="H68" i="3"/>
  <c r="H62" i="3"/>
  <c r="H71" i="3"/>
  <c r="H65" i="3"/>
  <c r="H60" i="3"/>
  <c r="H69" i="3"/>
  <c r="H63" i="3"/>
  <c r="H67" i="3"/>
  <c r="H61" i="3"/>
  <c r="H70" i="3"/>
  <c r="H64" i="3"/>
  <c r="H58" i="3"/>
  <c r="J75" i="3" l="1"/>
  <c r="K75" i="3" s="1"/>
  <c r="J76" i="3"/>
  <c r="K76" i="3" s="1"/>
  <c r="J74" i="3"/>
  <c r="K74" i="3" s="1"/>
  <c r="J66" i="3"/>
  <c r="K66" i="3" s="1"/>
  <c r="E63" i="5"/>
  <c r="E38" i="5"/>
  <c r="E41" i="5"/>
  <c r="E42" i="5"/>
  <c r="E48" i="5"/>
  <c r="E40" i="5"/>
  <c r="E50" i="5"/>
  <c r="E51" i="5"/>
  <c r="E43" i="5"/>
  <c r="E47" i="5"/>
  <c r="E44" i="5"/>
  <c r="E45" i="5"/>
  <c r="E49" i="5"/>
  <c r="E69" i="5"/>
  <c r="E74" i="5"/>
  <c r="E66" i="5"/>
  <c r="E70" i="5"/>
  <c r="E75" i="5"/>
  <c r="E67" i="5"/>
  <c r="E72" i="5"/>
  <c r="E76" i="5"/>
  <c r="E64" i="5"/>
  <c r="E68" i="5"/>
  <c r="E73" i="5"/>
  <c r="E52" i="5"/>
  <c r="E78" i="5"/>
  <c r="E77" i="5"/>
  <c r="E53" i="5"/>
  <c r="E39" i="5"/>
  <c r="L53" i="3"/>
  <c r="K28" i="3"/>
  <c r="D58" i="5" s="1"/>
  <c r="L28" i="3"/>
  <c r="J73" i="3"/>
  <c r="K73" i="3" s="1"/>
  <c r="J72" i="3"/>
  <c r="K72" i="3" s="1"/>
  <c r="M53" i="3"/>
  <c r="E83" i="5" s="1"/>
  <c r="E65" i="5"/>
  <c r="J59" i="3"/>
  <c r="K59" i="3" s="1"/>
  <c r="J61" i="3"/>
  <c r="K61" i="3" s="1"/>
  <c r="J63" i="3"/>
  <c r="K63" i="3" s="1"/>
  <c r="J65" i="3"/>
  <c r="K65" i="3" s="1"/>
  <c r="J68" i="3"/>
  <c r="K68" i="3" s="1"/>
  <c r="J70" i="3"/>
  <c r="K70" i="3" s="1"/>
  <c r="J60" i="3"/>
  <c r="K60" i="3" s="1"/>
  <c r="J62" i="3"/>
  <c r="K62" i="3" s="1"/>
  <c r="J64" i="3"/>
  <c r="K64" i="3" s="1"/>
  <c r="J67" i="3"/>
  <c r="K67" i="3" s="1"/>
  <c r="J69" i="3"/>
  <c r="K69" i="3" s="1"/>
  <c r="J71" i="3"/>
  <c r="K71" i="3" s="1"/>
  <c r="J58" i="3"/>
  <c r="K58" i="3" s="1"/>
  <c r="N58" i="3" s="1"/>
  <c r="E88" i="5" s="1"/>
  <c r="H78" i="3"/>
  <c r="L74" i="3" l="1"/>
  <c r="D104" i="5"/>
  <c r="N74" i="3"/>
  <c r="E104" i="5" s="1"/>
  <c r="M74" i="3"/>
  <c r="L76" i="3"/>
  <c r="D106" i="5"/>
  <c r="N76" i="3"/>
  <c r="E106" i="5" s="1"/>
  <c r="M76" i="3"/>
  <c r="D105" i="5"/>
  <c r="L75" i="3"/>
  <c r="M75" i="3"/>
  <c r="N75" i="3"/>
  <c r="E105" i="5" s="1"/>
  <c r="L66" i="3"/>
  <c r="D96" i="5"/>
  <c r="M66" i="3"/>
  <c r="N66" i="3"/>
  <c r="E96" i="5" s="1"/>
  <c r="O28" i="3"/>
  <c r="G49" i="5" s="1"/>
  <c r="K49" i="5" s="1"/>
  <c r="K53" i="5" s="1"/>
  <c r="O53" i="3"/>
  <c r="G74" i="5" s="1"/>
  <c r="K74" i="5" s="1"/>
  <c r="K78" i="5" s="1"/>
  <c r="M28" i="3"/>
  <c r="E58" i="5" s="1"/>
  <c r="G47" i="5" s="1"/>
  <c r="D103" i="5"/>
  <c r="L73" i="3"/>
  <c r="N73" i="3"/>
  <c r="E103" i="5" s="1"/>
  <c r="M73" i="3"/>
  <c r="D102" i="5"/>
  <c r="L72" i="3"/>
  <c r="M72" i="3"/>
  <c r="N72" i="3"/>
  <c r="E102" i="5" s="1"/>
  <c r="D101" i="5"/>
  <c r="N71" i="3"/>
  <c r="E101" i="5" s="1"/>
  <c r="D92" i="5"/>
  <c r="N62" i="3"/>
  <c r="E92" i="5" s="1"/>
  <c r="D98" i="5"/>
  <c r="N68" i="3"/>
  <c r="E98" i="5" s="1"/>
  <c r="D89" i="5"/>
  <c r="N59" i="3"/>
  <c r="E89" i="5" s="1"/>
  <c r="D99" i="5"/>
  <c r="N69" i="3"/>
  <c r="E99" i="5" s="1"/>
  <c r="D94" i="5"/>
  <c r="N64" i="3"/>
  <c r="E94" i="5" s="1"/>
  <c r="D90" i="5"/>
  <c r="N60" i="3"/>
  <c r="E90" i="5" s="1"/>
  <c r="D100" i="5"/>
  <c r="N70" i="3"/>
  <c r="E100" i="5" s="1"/>
  <c r="D95" i="5"/>
  <c r="N65" i="3"/>
  <c r="E95" i="5" s="1"/>
  <c r="D91" i="5"/>
  <c r="N61" i="3"/>
  <c r="E91" i="5" s="1"/>
  <c r="D97" i="5"/>
  <c r="N67" i="3"/>
  <c r="E97" i="5" s="1"/>
  <c r="D93" i="5"/>
  <c r="N63" i="3"/>
  <c r="E93" i="5" s="1"/>
  <c r="M58" i="3"/>
  <c r="K72" i="5"/>
  <c r="G72" i="5"/>
  <c r="D88" i="5"/>
  <c r="L71" i="3"/>
  <c r="M71" i="3"/>
  <c r="L67" i="3"/>
  <c r="M67" i="3"/>
  <c r="L62" i="3"/>
  <c r="M62" i="3"/>
  <c r="L68" i="3"/>
  <c r="M68" i="3"/>
  <c r="L63" i="3"/>
  <c r="M63" i="3"/>
  <c r="L59" i="3"/>
  <c r="M59" i="3"/>
  <c r="L69" i="3"/>
  <c r="M69" i="3"/>
  <c r="L64" i="3"/>
  <c r="M64" i="3"/>
  <c r="L60" i="3"/>
  <c r="M60" i="3"/>
  <c r="L70" i="3"/>
  <c r="M70" i="3"/>
  <c r="L65" i="3"/>
  <c r="M65" i="3"/>
  <c r="L61" i="3"/>
  <c r="M61" i="3"/>
  <c r="L58" i="3"/>
  <c r="K78" i="3"/>
  <c r="D108" i="5" s="1"/>
  <c r="K80" i="5" l="1"/>
  <c r="K47" i="5"/>
  <c r="K55" i="5" s="1"/>
  <c r="N78" i="3"/>
  <c r="E108" i="5" s="1"/>
  <c r="M78" i="3"/>
  <c r="L78" i="3"/>
  <c r="K97" i="5" l="1"/>
  <c r="K101" i="5" s="1"/>
  <c r="G97" i="5"/>
</calcChain>
</file>

<file path=xl/sharedStrings.xml><?xml version="1.0" encoding="utf-8"?>
<sst xmlns="http://schemas.openxmlformats.org/spreadsheetml/2006/main" count="304" uniqueCount="150">
  <si>
    <t>Gesamt</t>
  </si>
  <si>
    <t xml:space="preserve">Substrat    </t>
  </si>
  <si>
    <t>Fugatfaktor</t>
  </si>
  <si>
    <t xml:space="preserve">TS </t>
  </si>
  <si>
    <t>Wasser</t>
  </si>
  <si>
    <t>Biogaser-</t>
  </si>
  <si>
    <t>[t/a]</t>
  </si>
  <si>
    <t>[%]</t>
  </si>
  <si>
    <t>Grassilage</t>
  </si>
  <si>
    <t>Biogasertrag</t>
  </si>
  <si>
    <t>[m³/t]</t>
  </si>
  <si>
    <t>N</t>
  </si>
  <si>
    <t>kg/t</t>
  </si>
  <si>
    <t>P</t>
  </si>
  <si>
    <t>TS</t>
  </si>
  <si>
    <t>TS-Netto</t>
  </si>
  <si>
    <t>trag [m³/a]</t>
  </si>
  <si>
    <t>Gas/P</t>
  </si>
  <si>
    <t>Gas/N</t>
  </si>
  <si>
    <t xml:space="preserve">Ranking </t>
  </si>
  <si>
    <t>Gärrest</t>
  </si>
  <si>
    <t>Ranking</t>
  </si>
  <si>
    <t>Fest-Input</t>
  </si>
  <si>
    <t>Flexi-Input</t>
  </si>
  <si>
    <t>Biogasertrag fest</t>
  </si>
  <si>
    <t>[m³/a]</t>
  </si>
  <si>
    <t>Biogasertrag flexi</t>
  </si>
  <si>
    <t xml:space="preserve"> [m³/a]</t>
  </si>
  <si>
    <t>Legende</t>
  </si>
  <si>
    <t>Eingabefeld</t>
  </si>
  <si>
    <t>Ergebnisfeld</t>
  </si>
  <si>
    <t>Automatisch sortiert P</t>
  </si>
  <si>
    <t>Automatisch sortiert N</t>
  </si>
  <si>
    <t>P sortiert</t>
  </si>
  <si>
    <t>N sortiert</t>
  </si>
  <si>
    <t>Gärrest sortiert</t>
  </si>
  <si>
    <t>gesamt [m³/a]</t>
  </si>
  <si>
    <t>Rückrechnung Maxwerte über Gasrate</t>
  </si>
  <si>
    <t>m³/a</t>
  </si>
  <si>
    <r>
      <t>Max. Flexigasrate [m³/a] (</t>
    </r>
    <r>
      <rPr>
        <b/>
        <u/>
        <sz val="11"/>
        <color theme="1"/>
        <rFont val="Calibri"/>
        <family val="2"/>
      </rPr>
      <t>≤ 40 % max. Gesamtgasrate)</t>
    </r>
  </si>
  <si>
    <t>aufsummiert</t>
  </si>
  <si>
    <t>Korregierter</t>
  </si>
  <si>
    <t xml:space="preserve">Flexi-Input </t>
  </si>
  <si>
    <t>Eingabemaske</t>
  </si>
  <si>
    <t>P gesamt</t>
  </si>
  <si>
    <t>[kg/a]</t>
  </si>
  <si>
    <t>N gesamt</t>
  </si>
  <si>
    <t>Gärrest ges.</t>
  </si>
  <si>
    <t xml:space="preserve">N </t>
  </si>
  <si>
    <t xml:space="preserve">Gärrest </t>
  </si>
  <si>
    <t>+</t>
  </si>
  <si>
    <t>=</t>
  </si>
  <si>
    <t xml:space="preserve">Übergabeblatt Landwirtschaftskammer </t>
  </si>
  <si>
    <t>Aktenzeichen:</t>
  </si>
  <si>
    <t>Antrag vom:</t>
  </si>
  <si>
    <t>Vorhaben:</t>
  </si>
  <si>
    <t>Antragsteller:</t>
  </si>
  <si>
    <t>Tabelle 1: Kenndaten Substrate</t>
  </si>
  <si>
    <t>Tabelle 3: Phosphor worst case für flexible Inputstoffe</t>
  </si>
  <si>
    <t>Tabelle 2: Feste Inputstoffe</t>
  </si>
  <si>
    <t>Tabelle 5: Gärrest worst case für flexible Inputstoffe</t>
  </si>
  <si>
    <t>Tabelle 4: Nitrat worst case für flexible Inputstoffe</t>
  </si>
  <si>
    <t>kg/a</t>
  </si>
  <si>
    <r>
      <t xml:space="preserve">P </t>
    </r>
    <r>
      <rPr>
        <b/>
        <sz val="12"/>
        <color theme="1"/>
        <rFont val="Calibri"/>
        <family val="2"/>
        <scheme val="minor"/>
      </rPr>
      <t>Flexi-Input</t>
    </r>
    <r>
      <rPr>
        <b/>
        <sz val="14"/>
        <color theme="1"/>
        <rFont val="Calibri"/>
        <family val="2"/>
        <scheme val="minor"/>
      </rPr>
      <t xml:space="preserve"> + P </t>
    </r>
    <r>
      <rPr>
        <b/>
        <sz val="12"/>
        <color theme="1"/>
        <rFont val="Calibri"/>
        <family val="2"/>
        <scheme val="minor"/>
      </rPr>
      <t>Fest-Input</t>
    </r>
    <r>
      <rPr>
        <b/>
        <sz val="14"/>
        <color theme="1"/>
        <rFont val="Calibri"/>
        <family val="2"/>
        <scheme val="minor"/>
      </rPr>
      <t xml:space="preserve"> = P </t>
    </r>
    <r>
      <rPr>
        <b/>
        <sz val="12"/>
        <color theme="1"/>
        <rFont val="Calibri"/>
        <family val="2"/>
        <scheme val="minor"/>
      </rPr>
      <t>Gesamt</t>
    </r>
  </si>
  <si>
    <r>
      <t xml:space="preserve">N </t>
    </r>
    <r>
      <rPr>
        <b/>
        <sz val="12"/>
        <color theme="1"/>
        <rFont val="Calibri"/>
        <family val="2"/>
        <scheme val="minor"/>
      </rPr>
      <t>Flexi-Input</t>
    </r>
    <r>
      <rPr>
        <b/>
        <sz val="14"/>
        <color theme="1"/>
        <rFont val="Calibri"/>
        <family val="2"/>
        <scheme val="minor"/>
      </rPr>
      <t xml:space="preserve"> + N </t>
    </r>
    <r>
      <rPr>
        <b/>
        <sz val="12"/>
        <color theme="1"/>
        <rFont val="Calibri"/>
        <family val="2"/>
        <scheme val="minor"/>
      </rPr>
      <t>Fest-Input</t>
    </r>
    <r>
      <rPr>
        <b/>
        <sz val="14"/>
        <color theme="1"/>
        <rFont val="Calibri"/>
        <family val="2"/>
        <scheme val="minor"/>
      </rPr>
      <t xml:space="preserve"> = N </t>
    </r>
    <r>
      <rPr>
        <b/>
        <sz val="12"/>
        <color theme="1"/>
        <rFont val="Calibri"/>
        <family val="2"/>
        <scheme val="minor"/>
      </rPr>
      <t>Gesamt</t>
    </r>
  </si>
  <si>
    <r>
      <t xml:space="preserve">Gärrest </t>
    </r>
    <r>
      <rPr>
        <b/>
        <sz val="12"/>
        <color theme="1"/>
        <rFont val="Calibri"/>
        <family val="2"/>
        <scheme val="minor"/>
      </rPr>
      <t>Flexi-Input</t>
    </r>
    <r>
      <rPr>
        <b/>
        <sz val="14"/>
        <color theme="1"/>
        <rFont val="Calibri"/>
        <family val="2"/>
        <scheme val="minor"/>
      </rPr>
      <t xml:space="preserve"> + Gärrest </t>
    </r>
    <r>
      <rPr>
        <b/>
        <sz val="12"/>
        <color theme="1"/>
        <rFont val="Calibri"/>
        <family val="2"/>
        <scheme val="minor"/>
      </rPr>
      <t>Fest-Input</t>
    </r>
    <r>
      <rPr>
        <b/>
        <sz val="14"/>
        <color theme="1"/>
        <rFont val="Calibri"/>
        <family val="2"/>
        <scheme val="minor"/>
      </rPr>
      <t xml:space="preserve"> = Gärrest </t>
    </r>
    <r>
      <rPr>
        <b/>
        <sz val="12"/>
        <color theme="1"/>
        <rFont val="Calibri"/>
        <family val="2"/>
        <scheme val="minor"/>
      </rPr>
      <t>Gesamt</t>
    </r>
  </si>
  <si>
    <t>Max. Gasrate [m³/a]</t>
  </si>
  <si>
    <t>Gasrate fest [m³/a]</t>
  </si>
  <si>
    <t>Gasrate flexi [m³/a]</t>
  </si>
  <si>
    <t>muss &gt; 60 %</t>
  </si>
  <si>
    <t>muss &lt; 40 %</t>
  </si>
  <si>
    <t>Die in Tabelle 1 angenommenen Ausgangswerte (TS; P; N; Fugatfaktor) sind auf Korrektheit zu überprüfen.</t>
  </si>
  <si>
    <t>Gas/Gärrest</t>
  </si>
  <si>
    <t>Methan</t>
  </si>
  <si>
    <t>%</t>
  </si>
  <si>
    <t>Zuckerrüben</t>
  </si>
  <si>
    <t>Gasdichte</t>
  </si>
  <si>
    <t>[kg/m³]</t>
  </si>
  <si>
    <t>berechnet</t>
  </si>
  <si>
    <t>LWK</t>
  </si>
  <si>
    <t>[m³/a] LWK</t>
  </si>
  <si>
    <t>Automatisch sortiert Gärrest</t>
  </si>
  <si>
    <t>Gärrest [m³/a]</t>
  </si>
  <si>
    <t>für N</t>
  </si>
  <si>
    <t>für P</t>
  </si>
  <si>
    <t>Gärrestanfall für Phosphor worst case</t>
  </si>
  <si>
    <t>Gärrestanfall für Nitrat worst case</t>
  </si>
  <si>
    <t>verschm. Oberflächenwasser</t>
  </si>
  <si>
    <t>verschmutzes Oberflächenwasser [m³/a]</t>
  </si>
  <si>
    <t>Gärrestanfall gesamt</t>
  </si>
  <si>
    <t>Phosphorfaktor</t>
  </si>
  <si>
    <t>kg/m³</t>
  </si>
  <si>
    <t>Nitratfaktor</t>
  </si>
  <si>
    <t>Zwiebeln</t>
  </si>
  <si>
    <t>Sudangras/Zuckerhirse</t>
  </si>
  <si>
    <t>Stroh(Getreide)</t>
  </si>
  <si>
    <t>Sonnenblumen-GPS</t>
  </si>
  <si>
    <t>Rübenblatt</t>
  </si>
  <si>
    <t>Raps-GPS</t>
  </si>
  <si>
    <t>Miscanthus</t>
  </si>
  <si>
    <t>Lieschkolbenschrot LKS</t>
  </si>
  <si>
    <t>Körnermais</t>
  </si>
  <si>
    <t>GPS (Grünroggen..)</t>
  </si>
  <si>
    <t>Getreide</t>
  </si>
  <si>
    <t>Corn-Cob-Mix CCM</t>
  </si>
  <si>
    <t>Gas P</t>
  </si>
  <si>
    <t>Gas N</t>
  </si>
  <si>
    <t>Biogas m³/t</t>
  </si>
  <si>
    <t>kg P/t</t>
  </si>
  <si>
    <t>kg N/t</t>
  </si>
  <si>
    <t>% TS</t>
  </si>
  <si>
    <t>Pflanzliche Substrate</t>
  </si>
  <si>
    <t>Tierische Substrate</t>
  </si>
  <si>
    <t>Methan %</t>
  </si>
  <si>
    <t xml:space="preserve">(optional) </t>
  </si>
  <si>
    <t>frei wählbarer Inputstoff 2</t>
  </si>
  <si>
    <t>frei wählbarer Inputstoff 3</t>
  </si>
  <si>
    <t>frei wählbarer Inputstoff 1</t>
  </si>
  <si>
    <t>Eingabedatum</t>
  </si>
  <si>
    <t>Kartoffeln</t>
  </si>
  <si>
    <t>Maissilage 28 % TS</t>
  </si>
  <si>
    <t>Maissilage 32 % TS</t>
  </si>
  <si>
    <t>Ferkelgülle, N/P red.</t>
  </si>
  <si>
    <t>Ferkelgülle Standard</t>
  </si>
  <si>
    <t>Ferkelgülle, stark N/P red.</t>
  </si>
  <si>
    <t>Gänsemist</t>
  </si>
  <si>
    <t>Hähnchenmist, N/P red.</t>
  </si>
  <si>
    <t>Hähnchenmist, Standard</t>
  </si>
  <si>
    <t>Kälbergülle</t>
  </si>
  <si>
    <t>Mastbullengülle</t>
  </si>
  <si>
    <t>Mastschw.-Gülle Brei- /Sensor, N/P red.</t>
  </si>
  <si>
    <t>Mastschw.-Gülle Brei- /Sensor, Standard</t>
  </si>
  <si>
    <t>Mastschw.-Gülle Brei- /Sensor, stark N/P red.</t>
  </si>
  <si>
    <t>Mastschw.-Gülle Durchschnitt</t>
  </si>
  <si>
    <t>Mastschw.-Gülle Flüssigfütterung, N/P red.</t>
  </si>
  <si>
    <t>Mastschw.-Gülle Flüssigfütterung, Standard</t>
  </si>
  <si>
    <t>Mastschw.-Gülle Flüssigfütterung, stark N/P red.</t>
  </si>
  <si>
    <t>Milchkuh-/ Färsengülle Anbindehaltung</t>
  </si>
  <si>
    <t>Milchkuh-/ Färsengülle Laufstall</t>
  </si>
  <si>
    <t>Pferdemist</t>
  </si>
  <si>
    <t>Putenmist, N/P red.</t>
  </si>
  <si>
    <t>Putenmist, Standard</t>
  </si>
  <si>
    <t>Rindermist</t>
  </si>
  <si>
    <t>Sauengülle, N/P red.</t>
  </si>
  <si>
    <t>Sauengülle Standard</t>
  </si>
  <si>
    <t>Sauengülle,stark  N/P red.</t>
  </si>
  <si>
    <t>Schweinemist</t>
  </si>
  <si>
    <t>Hühnertrockenkot, N/P red.</t>
  </si>
  <si>
    <t>Hühnertrockenkot, Standard</t>
  </si>
  <si>
    <t>Entenmist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</si>
</sst>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0.000%"/>
    <numFmt numFmtId="167" formatCode="#,##0.0000"/>
    <numFmt numFmtId="168" formatCode="#,##0.000"/>
    <numFmt numFmtId="169" formatCode="0.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2"/>
      <color indexed="8"/>
      <name val="Calibri"/>
      <family val="2"/>
    </font>
    <font>
      <sz val="11"/>
      <name val="Calibri"/>
      <family val="2"/>
    </font>
    <font>
      <sz val="11"/>
      <color indexed="57"/>
      <name val="Calibri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4"/>
      <color rgb="FFFFC000"/>
      <name val="Calibri"/>
      <family val="2"/>
      <scheme val="minor"/>
    </font>
    <font>
      <sz val="20"/>
      <color theme="1"/>
      <name val="EngraversGothic BT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3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2">
    <xf numFmtId="0" fontId="0" fillId="0" borderId="0"/>
    <xf numFmtId="0" fontId="24" fillId="0" borderId="0"/>
  </cellStyleXfs>
  <cellXfs count="270">
    <xf numFmtId="0" fontId="0" fillId="0" borderId="0" xfId="0"/>
    <xf numFmtId="3" fontId="3" fillId="4" borderId="13" xfId="0" applyNumberFormat="1" applyFont="1" applyFill="1" applyBorder="1" applyProtection="1">
      <protection locked="0"/>
    </xf>
    <xf numFmtId="3" fontId="3" fillId="5" borderId="14" xfId="0" applyNumberFormat="1" applyFont="1" applyFill="1" applyBorder="1" applyProtection="1"/>
    <xf numFmtId="166" fontId="0" fillId="0" borderId="16" xfId="0" applyNumberFormat="1" applyBorder="1" applyProtection="1"/>
    <xf numFmtId="3" fontId="1" fillId="7" borderId="18" xfId="0" applyNumberFormat="1" applyFont="1" applyFill="1" applyBorder="1" applyProtection="1">
      <protection locked="0"/>
    </xf>
    <xf numFmtId="0" fontId="0" fillId="2" borderId="1" xfId="0" applyFont="1" applyFill="1" applyBorder="1" applyProtection="1"/>
    <xf numFmtId="3" fontId="0" fillId="2" borderId="2" xfId="0" applyNumberFormat="1" applyFont="1" applyFill="1" applyBorder="1" applyProtection="1"/>
    <xf numFmtId="0" fontId="0" fillId="2" borderId="2" xfId="0" applyFont="1" applyFill="1" applyBorder="1" applyProtection="1"/>
    <xf numFmtId="165" fontId="0" fillId="2" borderId="2" xfId="0" applyNumberFormat="1" applyFont="1" applyFill="1" applyBorder="1" applyProtection="1"/>
    <xf numFmtId="4" fontId="0" fillId="2" borderId="2" xfId="0" applyNumberFormat="1" applyFont="1" applyFill="1" applyBorder="1" applyProtection="1"/>
    <xf numFmtId="3" fontId="0" fillId="2" borderId="3" xfId="0" applyNumberFormat="1" applyFont="1" applyFill="1" applyBorder="1" applyProtection="1"/>
    <xf numFmtId="0" fontId="0" fillId="0" borderId="0" xfId="0" applyProtection="1"/>
    <xf numFmtId="0" fontId="0" fillId="2" borderId="4" xfId="0" applyFill="1" applyBorder="1" applyProtection="1"/>
    <xf numFmtId="3" fontId="0" fillId="2" borderId="5" xfId="0" applyNumberFormat="1" applyFont="1" applyFill="1" applyBorder="1" applyProtection="1"/>
    <xf numFmtId="0" fontId="0" fillId="2" borderId="5" xfId="0" applyFont="1" applyFill="1" applyBorder="1" applyProtection="1"/>
    <xf numFmtId="0" fontId="0" fillId="2" borderId="5" xfId="0" applyFill="1" applyBorder="1" applyProtection="1"/>
    <xf numFmtId="165" fontId="0" fillId="2" borderId="5" xfId="0" applyNumberFormat="1" applyFill="1" applyBorder="1" applyProtection="1"/>
    <xf numFmtId="4" fontId="0" fillId="2" borderId="5" xfId="0" applyNumberFormat="1" applyFill="1" applyBorder="1" applyProtection="1"/>
    <xf numFmtId="4" fontId="0" fillId="2" borderId="5" xfId="0" applyNumberFormat="1" applyFont="1" applyFill="1" applyBorder="1" applyProtection="1"/>
    <xf numFmtId="4" fontId="0" fillId="2" borderId="6" xfId="0" applyNumberFormat="1" applyFill="1" applyBorder="1" applyProtection="1"/>
    <xf numFmtId="1" fontId="0" fillId="2" borderId="6" xfId="0" applyNumberFormat="1" applyFill="1" applyBorder="1" applyProtection="1"/>
    <xf numFmtId="0" fontId="0" fillId="0" borderId="0" xfId="0" applyFill="1" applyProtection="1"/>
    <xf numFmtId="0" fontId="2" fillId="0" borderId="0" xfId="0" applyFont="1" applyProtection="1"/>
    <xf numFmtId="0" fontId="3" fillId="0" borderId="0" xfId="0" applyFont="1" applyBorder="1" applyProtection="1"/>
    <xf numFmtId="165" fontId="0" fillId="0" borderId="0" xfId="0" applyNumberFormat="1" applyProtection="1"/>
    <xf numFmtId="4" fontId="0" fillId="0" borderId="0" xfId="0" applyNumberFormat="1" applyProtection="1"/>
    <xf numFmtId="3" fontId="0" fillId="0" borderId="0" xfId="0" applyNumberFormat="1" applyProtection="1"/>
    <xf numFmtId="164" fontId="0" fillId="0" borderId="0" xfId="0" applyNumberFormat="1" applyProtection="1"/>
    <xf numFmtId="1" fontId="0" fillId="0" borderId="0" xfId="0" applyNumberFormat="1" applyProtection="1"/>
    <xf numFmtId="4" fontId="1" fillId="0" borderId="0" xfId="0" applyNumberFormat="1" applyFont="1" applyProtection="1"/>
    <xf numFmtId="0" fontId="3" fillId="0" borderId="0" xfId="0" applyFont="1" applyAlignment="1" applyProtection="1">
      <alignment horizontal="center"/>
    </xf>
    <xf numFmtId="1" fontId="0" fillId="2" borderId="17" xfId="0" applyNumberFormat="1" applyFont="1" applyFill="1" applyBorder="1" applyProtection="1"/>
    <xf numFmtId="4" fontId="0" fillId="2" borderId="3" xfId="0" applyNumberFormat="1" applyFont="1" applyFill="1" applyBorder="1" applyProtection="1"/>
    <xf numFmtId="0" fontId="8" fillId="0" borderId="0" xfId="0" applyFont="1" applyProtection="1"/>
    <xf numFmtId="0" fontId="3" fillId="0" borderId="0" xfId="0" applyFont="1" applyFill="1" applyBorder="1" applyProtection="1"/>
    <xf numFmtId="3" fontId="0" fillId="0" borderId="0" xfId="0" applyNumberFormat="1" applyBorder="1" applyProtection="1"/>
    <xf numFmtId="0" fontId="11" fillId="0" borderId="0" xfId="0" applyFont="1" applyProtection="1"/>
    <xf numFmtId="3" fontId="1" fillId="0" borderId="16" xfId="0" applyNumberFormat="1" applyFont="1" applyBorder="1" applyProtection="1"/>
    <xf numFmtId="0" fontId="4" fillId="0" borderId="0" xfId="0" applyFont="1" applyBorder="1" applyProtection="1"/>
    <xf numFmtId="0" fontId="0" fillId="0" borderId="0" xfId="0" applyBorder="1" applyProtection="1"/>
    <xf numFmtId="1" fontId="0" fillId="2" borderId="1" xfId="0" applyNumberFormat="1" applyFont="1" applyFill="1" applyBorder="1" applyProtection="1"/>
    <xf numFmtId="0" fontId="0" fillId="2" borderId="3" xfId="0" applyFont="1" applyFill="1" applyBorder="1" applyProtection="1"/>
    <xf numFmtId="1" fontId="0" fillId="2" borderId="4" xfId="0" applyNumberFormat="1" applyFill="1" applyBorder="1" applyProtection="1"/>
    <xf numFmtId="0" fontId="0" fillId="2" borderId="6" xfId="0" applyFont="1" applyFill="1" applyBorder="1" applyProtection="1"/>
    <xf numFmtId="0" fontId="0" fillId="2" borderId="21" xfId="0" applyFont="1" applyFill="1" applyBorder="1" applyProtection="1"/>
    <xf numFmtId="3" fontId="0" fillId="2" borderId="25" xfId="0" applyNumberFormat="1" applyFont="1" applyFill="1" applyBorder="1" applyAlignment="1" applyProtection="1">
      <alignment horizontal="right"/>
    </xf>
    <xf numFmtId="4" fontId="0" fillId="2" borderId="22" xfId="0" applyNumberFormat="1" applyFont="1" applyFill="1" applyBorder="1" applyProtection="1"/>
    <xf numFmtId="1" fontId="7" fillId="0" borderId="1" xfId="0" applyNumberFormat="1" applyFont="1" applyBorder="1" applyAlignment="1" applyProtection="1">
      <alignment horizontal="left"/>
    </xf>
    <xf numFmtId="4" fontId="5" fillId="6" borderId="2" xfId="0" applyNumberFormat="1" applyFont="1" applyFill="1" applyBorder="1" applyProtection="1"/>
    <xf numFmtId="4" fontId="9" fillId="6" borderId="2" xfId="0" applyNumberFormat="1" applyFont="1" applyFill="1" applyBorder="1" applyProtection="1"/>
    <xf numFmtId="3" fontId="9" fillId="0" borderId="2" xfId="0" applyNumberFormat="1" applyFont="1" applyBorder="1" applyProtection="1"/>
    <xf numFmtId="4" fontId="5" fillId="6" borderId="10" xfId="0" applyNumberFormat="1" applyFont="1" applyFill="1" applyBorder="1" applyProtection="1"/>
    <xf numFmtId="4" fontId="5" fillId="6" borderId="3" xfId="0" applyNumberFormat="1" applyFont="1" applyFill="1" applyBorder="1" applyProtection="1"/>
    <xf numFmtId="4" fontId="0" fillId="0" borderId="20" xfId="0" applyNumberFormat="1" applyBorder="1" applyProtection="1"/>
    <xf numFmtId="4" fontId="0" fillId="0" borderId="23" xfId="0" applyNumberFormat="1" applyBorder="1" applyAlignment="1" applyProtection="1">
      <alignment horizontal="right"/>
    </xf>
    <xf numFmtId="1" fontId="7" fillId="0" borderId="13" xfId="0" applyNumberFormat="1" applyFont="1" applyBorder="1" applyAlignment="1" applyProtection="1">
      <alignment horizontal="left"/>
    </xf>
    <xf numFmtId="4" fontId="5" fillId="0" borderId="10" xfId="0" applyNumberFormat="1" applyFont="1" applyBorder="1" applyProtection="1"/>
    <xf numFmtId="4" fontId="9" fillId="0" borderId="10" xfId="0" applyNumberFormat="1" applyFont="1" applyBorder="1" applyProtection="1"/>
    <xf numFmtId="4" fontId="0" fillId="0" borderId="24" xfId="0" applyNumberFormat="1" applyBorder="1" applyAlignment="1" applyProtection="1">
      <alignment horizontal="right"/>
    </xf>
    <xf numFmtId="4" fontId="0" fillId="0" borderId="19" xfId="0" applyNumberFormat="1" applyBorder="1" applyProtection="1"/>
    <xf numFmtId="4" fontId="9" fillId="6" borderId="10" xfId="0" applyNumberFormat="1" applyFont="1" applyFill="1" applyBorder="1" applyProtection="1"/>
    <xf numFmtId="0" fontId="6" fillId="0" borderId="0" xfId="0" applyFont="1" applyBorder="1" applyProtection="1"/>
    <xf numFmtId="4" fontId="0" fillId="0" borderId="0" xfId="0" applyNumberFormat="1" applyBorder="1" applyProtection="1"/>
    <xf numFmtId="0" fontId="0" fillId="0" borderId="10" xfId="0" applyFill="1" applyBorder="1" applyAlignment="1" applyProtection="1">
      <alignment horizontal="right"/>
    </xf>
    <xf numFmtId="4" fontId="6" fillId="0" borderId="10" xfId="0" applyNumberFormat="1" applyFont="1" applyBorder="1" applyProtection="1"/>
    <xf numFmtId="4" fontId="0" fillId="0" borderId="10" xfId="0" applyNumberFormat="1" applyBorder="1" applyProtection="1"/>
    <xf numFmtId="4" fontId="9" fillId="0" borderId="2" xfId="0" applyNumberFormat="1" applyFont="1" applyBorder="1" applyProtection="1"/>
    <xf numFmtId="4" fontId="0" fillId="0" borderId="20" xfId="0" applyNumberFormat="1" applyBorder="1" applyAlignment="1" applyProtection="1">
      <alignment horizontal="right"/>
    </xf>
    <xf numFmtId="4" fontId="0" fillId="0" borderId="19" xfId="0" applyNumberFormat="1" applyBorder="1" applyAlignment="1" applyProtection="1">
      <alignment horizontal="right"/>
    </xf>
    <xf numFmtId="0" fontId="1" fillId="2" borderId="1" xfId="0" applyFont="1" applyFill="1" applyBorder="1" applyProtection="1"/>
    <xf numFmtId="0" fontId="1" fillId="2" borderId="8" xfId="0" applyFont="1" applyFill="1" applyBorder="1" applyProtection="1"/>
    <xf numFmtId="3" fontId="1" fillId="2" borderId="11" xfId="0" applyNumberFormat="1" applyFont="1" applyFill="1" applyBorder="1" applyProtection="1"/>
    <xf numFmtId="3" fontId="1" fillId="2" borderId="3" xfId="0" applyNumberFormat="1" applyFont="1" applyFill="1" applyBorder="1" applyProtection="1"/>
    <xf numFmtId="0" fontId="1" fillId="0" borderId="0" xfId="0" applyFont="1" applyProtection="1"/>
    <xf numFmtId="0" fontId="1" fillId="2" borderId="4" xfId="0" applyFont="1" applyFill="1" applyBorder="1" applyProtection="1"/>
    <xf numFmtId="0" fontId="1" fillId="2" borderId="9" xfId="0" applyFont="1" applyFill="1" applyBorder="1" applyProtection="1"/>
    <xf numFmtId="3" fontId="1" fillId="2" borderId="12" xfId="0" applyNumberFormat="1" applyFont="1" applyFill="1" applyBorder="1" applyProtection="1"/>
    <xf numFmtId="3" fontId="1" fillId="2" borderId="6" xfId="0" applyNumberFormat="1" applyFont="1" applyFill="1" applyBorder="1" applyProtection="1"/>
    <xf numFmtId="3" fontId="10" fillId="5" borderId="16" xfId="0" applyNumberFormat="1" applyFont="1" applyFill="1" applyBorder="1" applyProtection="1"/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3" fillId="4" borderId="10" xfId="0" applyFont="1" applyFill="1" applyBorder="1" applyProtection="1"/>
    <xf numFmtId="0" fontId="3" fillId="5" borderId="10" xfId="0" applyFont="1" applyFill="1" applyBorder="1" applyProtection="1"/>
    <xf numFmtId="3" fontId="13" fillId="0" borderId="0" xfId="0" applyNumberFormat="1" applyFont="1" applyAlignment="1" applyProtection="1">
      <alignment horizontal="center" vertical="center"/>
    </xf>
    <xf numFmtId="0" fontId="1" fillId="2" borderId="2" xfId="0" applyFont="1" applyFill="1" applyBorder="1" applyProtection="1"/>
    <xf numFmtId="0" fontId="1" fillId="2" borderId="5" xfId="0" applyFont="1" applyFill="1" applyBorder="1" applyProtection="1"/>
    <xf numFmtId="4" fontId="0" fillId="2" borderId="17" xfId="0" applyNumberFormat="1" applyFont="1" applyFill="1" applyBorder="1" applyProtection="1"/>
    <xf numFmtId="164" fontId="0" fillId="2" borderId="17" xfId="0" applyNumberFormat="1" applyFont="1" applyFill="1" applyBorder="1" applyProtection="1"/>
    <xf numFmtId="3" fontId="0" fillId="2" borderId="17" xfId="0" applyNumberFormat="1" applyFont="1" applyFill="1" applyBorder="1" applyProtection="1"/>
    <xf numFmtId="4" fontId="0" fillId="2" borderId="22" xfId="0" applyNumberFormat="1" applyFill="1" applyBorder="1" applyProtection="1"/>
    <xf numFmtId="3" fontId="0" fillId="2" borderId="22" xfId="0" applyNumberFormat="1" applyFill="1" applyBorder="1" applyProtection="1"/>
    <xf numFmtId="164" fontId="0" fillId="2" borderId="22" xfId="0" applyNumberFormat="1" applyFill="1" applyBorder="1" applyProtection="1"/>
    <xf numFmtId="1" fontId="0" fillId="2" borderId="22" xfId="0" applyNumberFormat="1" applyFill="1" applyBorder="1" applyProtection="1"/>
    <xf numFmtId="4" fontId="13" fillId="0" borderId="0" xfId="0" applyNumberFormat="1" applyFont="1" applyProtection="1"/>
    <xf numFmtId="164" fontId="0" fillId="0" borderId="2" xfId="0" applyNumberFormat="1" applyBorder="1" applyProtection="1"/>
    <xf numFmtId="0" fontId="8" fillId="0" borderId="2" xfId="0" applyFont="1" applyBorder="1" applyProtection="1"/>
    <xf numFmtId="0" fontId="0" fillId="0" borderId="2" xfId="0" applyFont="1" applyBorder="1" applyProtection="1"/>
    <xf numFmtId="3" fontId="0" fillId="0" borderId="2" xfId="0" applyNumberFormat="1" applyFill="1" applyBorder="1" applyProtection="1"/>
    <xf numFmtId="164" fontId="0" fillId="0" borderId="2" xfId="0" applyNumberFormat="1" applyFill="1" applyBorder="1" applyProtection="1"/>
    <xf numFmtId="165" fontId="0" fillId="0" borderId="2" xfId="0" applyNumberFormat="1" applyFill="1" applyBorder="1" applyProtection="1"/>
    <xf numFmtId="4" fontId="0" fillId="0" borderId="2" xfId="0" applyNumberFormat="1" applyFill="1" applyBorder="1" applyProtection="1"/>
    <xf numFmtId="1" fontId="0" fillId="0" borderId="2" xfId="0" applyNumberFormat="1" applyFill="1" applyBorder="1" applyProtection="1"/>
    <xf numFmtId="0" fontId="0" fillId="0" borderId="27" xfId="0" applyFont="1" applyBorder="1" applyProtection="1"/>
    <xf numFmtId="3" fontId="0" fillId="0" borderId="27" xfId="0" applyNumberFormat="1" applyFill="1" applyBorder="1" applyProtection="1"/>
    <xf numFmtId="164" fontId="0" fillId="0" borderId="27" xfId="0" applyNumberFormat="1" applyFill="1" applyBorder="1" applyProtection="1"/>
    <xf numFmtId="165" fontId="0" fillId="0" borderId="27" xfId="0" applyNumberFormat="1" applyFill="1" applyBorder="1" applyProtection="1"/>
    <xf numFmtId="4" fontId="0" fillId="0" borderId="27" xfId="0" applyNumberFormat="1" applyFill="1" applyBorder="1" applyProtection="1"/>
    <xf numFmtId="0" fontId="0" fillId="0" borderId="27" xfId="0" applyFont="1" applyFill="1" applyBorder="1" applyProtection="1"/>
    <xf numFmtId="0" fontId="0" fillId="0" borderId="28" xfId="0" applyFont="1" applyBorder="1" applyProtection="1"/>
    <xf numFmtId="3" fontId="0" fillId="0" borderId="28" xfId="0" applyNumberFormat="1" applyFill="1" applyBorder="1" applyProtection="1"/>
    <xf numFmtId="164" fontId="0" fillId="0" borderId="28" xfId="0" applyNumberFormat="1" applyFill="1" applyBorder="1" applyProtection="1"/>
    <xf numFmtId="165" fontId="0" fillId="0" borderId="28" xfId="0" applyNumberFormat="1" applyFill="1" applyBorder="1" applyProtection="1"/>
    <xf numFmtId="4" fontId="0" fillId="0" borderId="28" xfId="0" applyNumberFormat="1" applyFill="1" applyBorder="1" applyProtection="1"/>
    <xf numFmtId="0" fontId="8" fillId="0" borderId="0" xfId="0" applyFont="1" applyBorder="1" applyProtection="1"/>
    <xf numFmtId="1" fontId="0" fillId="0" borderId="0" xfId="0" applyNumberFormat="1" applyFont="1" applyFill="1" applyBorder="1" applyProtection="1"/>
    <xf numFmtId="1" fontId="0" fillId="0" borderId="0" xfId="0" applyNumberFormat="1" applyFill="1" applyBorder="1" applyProtection="1"/>
    <xf numFmtId="167" fontId="0" fillId="0" borderId="2" xfId="0" applyNumberFormat="1" applyFill="1" applyBorder="1" applyProtection="1"/>
    <xf numFmtId="2" fontId="0" fillId="0" borderId="2" xfId="0" applyNumberFormat="1" applyFill="1" applyBorder="1" applyProtection="1"/>
    <xf numFmtId="168" fontId="0" fillId="0" borderId="2" xfId="0" applyNumberFormat="1" applyFill="1" applyBorder="1" applyProtection="1"/>
    <xf numFmtId="169" fontId="0" fillId="0" borderId="2" xfId="0" applyNumberFormat="1" applyBorder="1" applyProtection="1"/>
    <xf numFmtId="4" fontId="0" fillId="2" borderId="8" xfId="0" applyNumberFormat="1" applyFill="1" applyBorder="1" applyAlignment="1" applyProtection="1">
      <alignment horizontal="right"/>
    </xf>
    <xf numFmtId="4" fontId="1" fillId="0" borderId="19" xfId="0" applyNumberFormat="1" applyFont="1" applyBorder="1" applyProtection="1"/>
    <xf numFmtId="4" fontId="1" fillId="0" borderId="10" xfId="0" applyNumberFormat="1" applyFont="1" applyBorder="1" applyProtection="1"/>
    <xf numFmtId="0" fontId="1" fillId="2" borderId="3" xfId="0" applyFont="1" applyFill="1" applyBorder="1" applyProtection="1"/>
    <xf numFmtId="0" fontId="1" fillId="2" borderId="21" xfId="0" applyFont="1" applyFill="1" applyBorder="1" applyProtection="1"/>
    <xf numFmtId="0" fontId="1" fillId="2" borderId="30" xfId="0" applyFont="1" applyFill="1" applyBorder="1" applyProtection="1"/>
    <xf numFmtId="0" fontId="1" fillId="2" borderId="22" xfId="0" applyFont="1" applyFill="1" applyBorder="1" applyProtection="1"/>
    <xf numFmtId="0" fontId="0" fillId="0" borderId="20" xfId="0" applyBorder="1" applyProtection="1"/>
    <xf numFmtId="0" fontId="0" fillId="0" borderId="29" xfId="0" applyBorder="1" applyProtection="1"/>
    <xf numFmtId="4" fontId="0" fillId="0" borderId="27" xfId="0" applyNumberFormat="1" applyBorder="1" applyProtection="1"/>
    <xf numFmtId="0" fontId="0" fillId="0" borderId="27" xfId="0" applyBorder="1" applyProtection="1"/>
    <xf numFmtId="0" fontId="1" fillId="0" borderId="29" xfId="0" applyFont="1" applyBorder="1" applyProtection="1"/>
    <xf numFmtId="4" fontId="1" fillId="0" borderId="27" xfId="0" applyNumberFormat="1" applyFont="1" applyBorder="1" applyProtection="1"/>
    <xf numFmtId="1" fontId="1" fillId="2" borderId="1" xfId="0" applyNumberFormat="1" applyFont="1" applyFill="1" applyBorder="1" applyProtection="1"/>
    <xf numFmtId="1" fontId="1" fillId="2" borderId="2" xfId="0" applyNumberFormat="1" applyFont="1" applyFill="1" applyBorder="1" applyProtection="1"/>
    <xf numFmtId="4" fontId="1" fillId="2" borderId="2" xfId="0" applyNumberFormat="1" applyFont="1" applyFill="1" applyBorder="1" applyProtection="1"/>
    <xf numFmtId="4" fontId="1" fillId="2" borderId="3" xfId="0" applyNumberFormat="1" applyFont="1" applyFill="1" applyBorder="1" applyProtection="1"/>
    <xf numFmtId="1" fontId="1" fillId="2" borderId="21" xfId="0" applyNumberFormat="1" applyFont="1" applyFill="1" applyBorder="1" applyProtection="1"/>
    <xf numFmtId="1" fontId="1" fillId="2" borderId="30" xfId="0" applyNumberFormat="1" applyFont="1" applyFill="1" applyBorder="1" applyProtection="1"/>
    <xf numFmtId="4" fontId="1" fillId="2" borderId="30" xfId="0" applyNumberFormat="1" applyFont="1" applyFill="1" applyBorder="1" applyProtection="1"/>
    <xf numFmtId="4" fontId="1" fillId="2" borderId="22" xfId="0" applyNumberFormat="1" applyFont="1" applyFill="1" applyBorder="1" applyProtection="1"/>
    <xf numFmtId="1" fontId="0" fillId="0" borderId="20" xfId="0" applyNumberFormat="1" applyBorder="1" applyProtection="1"/>
    <xf numFmtId="1" fontId="0" fillId="0" borderId="27" xfId="0" applyNumberFormat="1" applyBorder="1" applyProtection="1"/>
    <xf numFmtId="0" fontId="1" fillId="0" borderId="27" xfId="0" applyFont="1" applyBorder="1" applyProtection="1"/>
    <xf numFmtId="0" fontId="14" fillId="0" borderId="0" xfId="0" applyFont="1" applyFill="1" applyBorder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4" fontId="15" fillId="0" borderId="0" xfId="0" applyNumberFormat="1" applyFont="1" applyProtection="1"/>
    <xf numFmtId="0" fontId="14" fillId="0" borderId="0" xfId="0" applyFont="1" applyProtection="1">
      <protection locked="0"/>
    </xf>
    <xf numFmtId="0" fontId="13" fillId="0" borderId="0" xfId="0" applyFont="1" applyProtection="1"/>
    <xf numFmtId="0" fontId="16" fillId="0" borderId="0" xfId="0" applyFont="1" applyProtection="1"/>
    <xf numFmtId="0" fontId="0" fillId="0" borderId="0" xfId="0" applyAlignment="1" applyProtection="1">
      <alignment horizontal="left"/>
    </xf>
    <xf numFmtId="0" fontId="0" fillId="0" borderId="0" xfId="0" applyFont="1" applyBorder="1" applyProtection="1"/>
    <xf numFmtId="164" fontId="0" fillId="0" borderId="0" xfId="0" applyNumberFormat="1" applyFill="1" applyBorder="1" applyProtection="1"/>
    <xf numFmtId="3" fontId="3" fillId="0" borderId="0" xfId="0" applyNumberFormat="1" applyFont="1" applyFill="1" applyBorder="1" applyProtection="1"/>
    <xf numFmtId="0" fontId="1" fillId="0" borderId="18" xfId="0" applyFont="1" applyBorder="1" applyAlignment="1" applyProtection="1">
      <alignment wrapText="1"/>
    </xf>
    <xf numFmtId="0" fontId="1" fillId="0" borderId="26" xfId="0" applyFont="1" applyFill="1" applyBorder="1" applyProtection="1"/>
    <xf numFmtId="0" fontId="1" fillId="0" borderId="15" xfId="0" applyFont="1" applyFill="1" applyBorder="1" applyAlignment="1" applyProtection="1">
      <alignment vertical="top" wrapText="1"/>
    </xf>
    <xf numFmtId="3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Alignment="1" applyProtection="1">
      <alignment horizontal="right"/>
    </xf>
    <xf numFmtId="3" fontId="0" fillId="0" borderId="0" xfId="0" applyNumberFormat="1" applyAlignment="1" applyProtection="1">
      <alignment horizontal="right"/>
    </xf>
    <xf numFmtId="3" fontId="17" fillId="7" borderId="32" xfId="0" applyNumberFormat="1" applyFont="1" applyFill="1" applyBorder="1" applyProtection="1">
      <protection locked="0"/>
    </xf>
    <xf numFmtId="3" fontId="17" fillId="7" borderId="33" xfId="0" applyNumberFormat="1" applyFont="1" applyFill="1" applyBorder="1" applyProtection="1">
      <protection locked="0"/>
    </xf>
    <xf numFmtId="0" fontId="1" fillId="8" borderId="0" xfId="0" applyFont="1" applyFill="1" applyProtection="1"/>
    <xf numFmtId="0" fontId="0" fillId="8" borderId="0" xfId="0" applyFill="1" applyProtection="1"/>
    <xf numFmtId="4" fontId="1" fillId="8" borderId="27" xfId="0" applyNumberFormat="1" applyFont="1" applyFill="1" applyBorder="1" applyProtection="1"/>
    <xf numFmtId="4" fontId="13" fillId="8" borderId="0" xfId="0" applyNumberFormat="1" applyFont="1" applyFill="1" applyProtection="1"/>
    <xf numFmtId="4" fontId="13" fillId="5" borderId="0" xfId="0" applyNumberFormat="1" applyFont="1" applyFill="1" applyProtection="1"/>
    <xf numFmtId="4" fontId="1" fillId="5" borderId="27" xfId="0" applyNumberFormat="1" applyFont="1" applyFill="1" applyBorder="1" applyProtection="1"/>
    <xf numFmtId="0" fontId="1" fillId="5" borderId="0" xfId="0" applyFont="1" applyFill="1" applyProtection="1"/>
    <xf numFmtId="0" fontId="0" fillId="5" borderId="0" xfId="0" applyFill="1" applyProtection="1"/>
    <xf numFmtId="0" fontId="16" fillId="5" borderId="0" xfId="0" applyFont="1" applyFill="1" applyProtection="1"/>
    <xf numFmtId="0" fontId="0" fillId="0" borderId="0" xfId="0" applyAlignment="1">
      <alignment horizontal="left" vertical="center" indent="15"/>
    </xf>
    <xf numFmtId="0" fontId="19" fillId="0" borderId="0" xfId="0" applyFont="1" applyAlignment="1">
      <alignment horizontal="justify" vertical="center"/>
    </xf>
    <xf numFmtId="0" fontId="20" fillId="7" borderId="31" xfId="0" applyFont="1" applyFill="1" applyBorder="1" applyAlignment="1" applyProtection="1">
      <alignment horizontal="left"/>
      <protection locked="0"/>
    </xf>
    <xf numFmtId="14" fontId="20" fillId="7" borderId="31" xfId="0" applyNumberFormat="1" applyFont="1" applyFill="1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</xf>
    <xf numFmtId="2" fontId="0" fillId="0" borderId="0" xfId="0" applyNumberFormat="1" applyFill="1" applyBorder="1" applyProtection="1"/>
    <xf numFmtId="0" fontId="0" fillId="2" borderId="8" xfId="0" applyFont="1" applyFill="1" applyBorder="1" applyProtection="1"/>
    <xf numFmtId="0" fontId="0" fillId="2" borderId="9" xfId="0" applyFont="1" applyFill="1" applyBorder="1" applyProtection="1"/>
    <xf numFmtId="2" fontId="0" fillId="0" borderId="2" xfId="0" applyNumberFormat="1" applyBorder="1" applyProtection="1"/>
    <xf numFmtId="2" fontId="0" fillId="0" borderId="10" xfId="0" applyNumberFormat="1" applyFill="1" applyBorder="1" applyProtection="1"/>
    <xf numFmtId="2" fontId="0" fillId="0" borderId="35" xfId="0" applyNumberFormat="1" applyFill="1" applyBorder="1" applyProtection="1"/>
    <xf numFmtId="4" fontId="9" fillId="0" borderId="27" xfId="0" applyNumberFormat="1" applyFont="1" applyBorder="1" applyProtection="1"/>
    <xf numFmtId="4" fontId="9" fillId="6" borderId="27" xfId="0" applyNumberFormat="1" applyFont="1" applyFill="1" applyBorder="1" applyProtection="1"/>
    <xf numFmtId="4" fontId="5" fillId="0" borderId="27" xfId="0" applyNumberFormat="1" applyFont="1" applyBorder="1" applyProtection="1"/>
    <xf numFmtId="3" fontId="3" fillId="4" borderId="37" xfId="0" applyNumberFormat="1" applyFont="1" applyFill="1" applyBorder="1" applyProtection="1">
      <protection locked="0"/>
    </xf>
    <xf numFmtId="3" fontId="3" fillId="5" borderId="38" xfId="0" applyNumberFormat="1" applyFont="1" applyFill="1" applyBorder="1" applyProtection="1"/>
    <xf numFmtId="4" fontId="1" fillId="0" borderId="0" xfId="0" applyNumberFormat="1" applyFont="1" applyBorder="1" applyProtection="1"/>
    <xf numFmtId="4" fontId="1" fillId="0" borderId="0" xfId="0" applyNumberFormat="1" applyFont="1" applyFill="1" applyProtection="1"/>
    <xf numFmtId="0" fontId="0" fillId="0" borderId="0" xfId="0" applyAlignment="1" applyProtection="1">
      <alignment horizontal="center"/>
    </xf>
    <xf numFmtId="4" fontId="23" fillId="0" borderId="0" xfId="0" applyNumberFormat="1" applyFont="1" applyProtection="1"/>
    <xf numFmtId="2" fontId="0" fillId="0" borderId="0" xfId="0" applyNumberFormat="1" applyProtection="1"/>
    <xf numFmtId="2" fontId="0" fillId="0" borderId="0" xfId="0" applyNumberFormat="1"/>
    <xf numFmtId="0" fontId="25" fillId="0" borderId="41" xfId="1" applyFont="1" applyFill="1" applyBorder="1" applyAlignment="1" applyProtection="1">
      <alignment horizontal="right"/>
    </xf>
    <xf numFmtId="169" fontId="26" fillId="0" borderId="0" xfId="0" applyNumberFormat="1" applyFont="1" applyFill="1" applyBorder="1" applyProtection="1"/>
    <xf numFmtId="0" fontId="26" fillId="0" borderId="42" xfId="0" applyFont="1" applyFill="1" applyBorder="1" applyProtection="1"/>
    <xf numFmtId="0" fontId="25" fillId="0" borderId="41" xfId="1" applyFont="1" applyFill="1" applyBorder="1" applyAlignment="1" applyProtection="1">
      <alignment horizontal="left"/>
    </xf>
    <xf numFmtId="164" fontId="25" fillId="0" borderId="43" xfId="1" applyNumberFormat="1" applyFont="1" applyFill="1" applyBorder="1" applyAlignment="1" applyProtection="1">
      <alignment horizontal="right"/>
    </xf>
    <xf numFmtId="0" fontId="25" fillId="0" borderId="43" xfId="1" applyFont="1" applyFill="1" applyBorder="1" applyAlignment="1" applyProtection="1">
      <alignment horizontal="right"/>
    </xf>
    <xf numFmtId="0" fontId="25" fillId="0" borderId="43" xfId="1" applyFont="1" applyFill="1" applyBorder="1" applyAlignment="1" applyProtection="1">
      <alignment horizontal="left"/>
    </xf>
    <xf numFmtId="2" fontId="25" fillId="0" borderId="43" xfId="1" applyNumberFormat="1" applyFont="1" applyFill="1" applyBorder="1" applyAlignment="1" applyProtection="1">
      <alignment horizontal="right"/>
    </xf>
    <xf numFmtId="0" fontId="26" fillId="0" borderId="0" xfId="0" applyFont="1" applyFill="1" applyBorder="1" applyProtection="1"/>
    <xf numFmtId="0" fontId="25" fillId="0" borderId="0" xfId="1" applyFont="1" applyFill="1" applyBorder="1" applyAlignment="1" applyProtection="1">
      <alignment horizontal="right"/>
    </xf>
    <xf numFmtId="0" fontId="25" fillId="0" borderId="44" xfId="1" applyFont="1" applyFill="1" applyBorder="1" applyAlignment="1" applyProtection="1">
      <alignment horizontal="right"/>
    </xf>
    <xf numFmtId="164" fontId="25" fillId="0" borderId="44" xfId="1" applyNumberFormat="1" applyFont="1" applyFill="1" applyBorder="1" applyAlignment="1" applyProtection="1">
      <alignment horizontal="right"/>
    </xf>
    <xf numFmtId="0" fontId="1" fillId="2" borderId="45" xfId="0" applyFont="1" applyFill="1" applyBorder="1" applyProtection="1"/>
    <xf numFmtId="0" fontId="1" fillId="2" borderId="0" xfId="0" applyFont="1" applyFill="1" applyBorder="1" applyProtection="1"/>
    <xf numFmtId="3" fontId="3" fillId="4" borderId="47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/>
    <xf numFmtId="0" fontId="1" fillId="2" borderId="50" xfId="0" applyFont="1" applyFill="1" applyBorder="1" applyProtection="1"/>
    <xf numFmtId="3" fontId="1" fillId="2" borderId="51" xfId="0" applyNumberFormat="1" applyFont="1" applyFill="1" applyBorder="1" applyProtection="1"/>
    <xf numFmtId="3" fontId="1" fillId="2" borderId="50" xfId="0" applyNumberFormat="1" applyFont="1" applyFill="1" applyBorder="1" applyProtection="1"/>
    <xf numFmtId="0" fontId="1" fillId="2" borderId="52" xfId="0" applyFont="1" applyFill="1" applyBorder="1" applyProtection="1"/>
    <xf numFmtId="3" fontId="1" fillId="2" borderId="52" xfId="0" applyNumberFormat="1" applyFont="1" applyFill="1" applyBorder="1" applyProtection="1"/>
    <xf numFmtId="164" fontId="0" fillId="0" borderId="48" xfId="0" applyNumberFormat="1" applyFill="1" applyBorder="1" applyProtection="1"/>
    <xf numFmtId="2" fontId="0" fillId="0" borderId="48" xfId="0" applyNumberFormat="1" applyFill="1" applyBorder="1" applyProtection="1"/>
    <xf numFmtId="3" fontId="18" fillId="7" borderId="3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Protection="1">
      <protection locked="0"/>
    </xf>
    <xf numFmtId="1" fontId="0" fillId="7" borderId="49" xfId="0" applyNumberFormat="1" applyFill="1" applyBorder="1" applyProtection="1">
      <protection locked="0"/>
    </xf>
    <xf numFmtId="1" fontId="0" fillId="7" borderId="34" xfId="0" applyNumberFormat="1" applyFill="1" applyBorder="1" applyProtection="1">
      <protection locked="0"/>
    </xf>
    <xf numFmtId="1" fontId="0" fillId="7" borderId="46" xfId="0" applyNumberFormat="1" applyFill="1" applyBorder="1" applyProtection="1">
      <protection locked="0"/>
    </xf>
    <xf numFmtId="1" fontId="0" fillId="7" borderId="36" xfId="0" applyNumberFormat="1" applyFill="1" applyBorder="1" applyProtection="1">
      <protection locked="0"/>
    </xf>
    <xf numFmtId="164" fontId="0" fillId="7" borderId="48" xfId="0" applyNumberFormat="1" applyFill="1" applyBorder="1" applyProtection="1">
      <protection locked="0"/>
    </xf>
    <xf numFmtId="0" fontId="27" fillId="0" borderId="0" xfId="0" applyFont="1" applyProtection="1"/>
    <xf numFmtId="3" fontId="27" fillId="0" borderId="0" xfId="0" applyNumberFormat="1" applyFont="1" applyProtection="1"/>
    <xf numFmtId="2" fontId="0" fillId="0" borderId="29" xfId="0" applyNumberFormat="1" applyBorder="1" applyProtection="1"/>
    <xf numFmtId="164" fontId="0" fillId="0" borderId="20" xfId="0" applyNumberFormat="1" applyBorder="1" applyProtection="1"/>
    <xf numFmtId="164" fontId="0" fillId="0" borderId="29" xfId="0" applyNumberFormat="1" applyBorder="1" applyProtection="1"/>
    <xf numFmtId="2" fontId="0" fillId="0" borderId="20" xfId="0" applyNumberFormat="1" applyBorder="1" applyProtection="1"/>
    <xf numFmtId="164" fontId="0" fillId="7" borderId="53" xfId="0" applyNumberFormat="1" applyFill="1" applyBorder="1" applyProtection="1">
      <protection locked="0"/>
    </xf>
    <xf numFmtId="1" fontId="0" fillId="7" borderId="54" xfId="0" applyNumberFormat="1" applyFill="1" applyBorder="1" applyProtection="1">
      <protection locked="0"/>
    </xf>
    <xf numFmtId="3" fontId="3" fillId="4" borderId="55" xfId="0" applyNumberFormat="1" applyFont="1" applyFill="1" applyBorder="1" applyProtection="1">
      <protection locked="0"/>
    </xf>
    <xf numFmtId="3" fontId="3" fillId="5" borderId="56" xfId="0" applyNumberFormat="1" applyFont="1" applyFill="1" applyBorder="1" applyProtection="1"/>
    <xf numFmtId="3" fontId="3" fillId="4" borderId="58" xfId="0" applyNumberFormat="1" applyFont="1" applyFill="1" applyBorder="1" applyProtection="1">
      <protection locked="0"/>
    </xf>
    <xf numFmtId="3" fontId="3" fillId="5" borderId="57" xfId="0" applyNumberFormat="1" applyFont="1" applyFill="1" applyBorder="1" applyProtection="1"/>
    <xf numFmtId="0" fontId="0" fillId="7" borderId="57" xfId="0" applyFont="1" applyFill="1" applyBorder="1" applyProtection="1">
      <protection locked="0"/>
    </xf>
    <xf numFmtId="164" fontId="0" fillId="3" borderId="59" xfId="0" applyNumberFormat="1" applyFill="1" applyBorder="1" applyProtection="1">
      <protection locked="0"/>
    </xf>
    <xf numFmtId="1" fontId="0" fillId="7" borderId="60" xfId="0" applyNumberFormat="1" applyFill="1" applyBorder="1" applyProtection="1">
      <protection locked="0"/>
    </xf>
    <xf numFmtId="2" fontId="0" fillId="7" borderId="60" xfId="0" applyNumberFormat="1" applyFill="1" applyBorder="1" applyProtection="1">
      <protection locked="0"/>
    </xf>
    <xf numFmtId="164" fontId="0" fillId="7" borderId="59" xfId="0" applyNumberFormat="1" applyFill="1" applyBorder="1" applyProtection="1">
      <protection locked="0"/>
    </xf>
    <xf numFmtId="0" fontId="0" fillId="7" borderId="61" xfId="0" applyFont="1" applyFill="1" applyBorder="1" applyProtection="1">
      <protection locked="0"/>
    </xf>
    <xf numFmtId="164" fontId="0" fillId="3" borderId="62" xfId="0" applyNumberFormat="1" applyFill="1" applyBorder="1" applyProtection="1">
      <protection locked="0"/>
    </xf>
    <xf numFmtId="164" fontId="0" fillId="7" borderId="62" xfId="0" applyNumberFormat="1" applyFill="1" applyBorder="1" applyProtection="1">
      <protection locked="0"/>
    </xf>
    <xf numFmtId="2" fontId="0" fillId="7" borderId="63" xfId="0" applyNumberFormat="1" applyFill="1" applyBorder="1" applyProtection="1">
      <protection locked="0"/>
    </xf>
    <xf numFmtId="1" fontId="0" fillId="7" borderId="63" xfId="0" applyNumberFormat="1" applyFill="1" applyBorder="1" applyProtection="1">
      <protection locked="0"/>
    </xf>
    <xf numFmtId="3" fontId="3" fillId="4" borderId="64" xfId="0" applyNumberFormat="1" applyFont="1" applyFill="1" applyBorder="1" applyProtection="1">
      <protection locked="0"/>
    </xf>
    <xf numFmtId="3" fontId="3" fillId="5" borderId="61" xfId="0" applyNumberFormat="1" applyFont="1" applyFill="1" applyBorder="1" applyProtection="1"/>
    <xf numFmtId="14" fontId="20" fillId="7" borderId="65" xfId="0" applyNumberFormat="1" applyFont="1" applyFill="1" applyBorder="1" applyAlignment="1" applyProtection="1">
      <alignment horizontal="left"/>
      <protection locked="0"/>
    </xf>
    <xf numFmtId="14" fontId="0" fillId="0" borderId="0" xfId="0" applyNumberFormat="1" applyProtection="1"/>
    <xf numFmtId="0" fontId="0" fillId="0" borderId="0" xfId="0" applyFont="1"/>
    <xf numFmtId="169" fontId="9" fillId="0" borderId="0" xfId="0" applyNumberFormat="1" applyFont="1" applyFill="1" applyBorder="1" applyProtection="1"/>
    <xf numFmtId="164" fontId="28" fillId="0" borderId="44" xfId="1" applyNumberFormat="1" applyFont="1" applyFill="1" applyBorder="1" applyAlignment="1" applyProtection="1">
      <alignment horizontal="right"/>
    </xf>
    <xf numFmtId="0" fontId="28" fillId="0" borderId="67" xfId="1" applyFont="1" applyFill="1" applyBorder="1" applyAlignment="1" applyProtection="1">
      <alignment horizontal="left"/>
    </xf>
    <xf numFmtId="0" fontId="28" fillId="0" borderId="68" xfId="1" applyFont="1" applyFill="1" applyBorder="1" applyAlignment="1" applyProtection="1">
      <alignment horizontal="left"/>
    </xf>
    <xf numFmtId="0" fontId="0" fillId="0" borderId="66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66" xfId="0" applyFont="1" applyBorder="1"/>
    <xf numFmtId="0" fontId="0" fillId="0" borderId="0" xfId="0" applyFont="1" applyBorder="1"/>
    <xf numFmtId="0" fontId="28" fillId="0" borderId="69" xfId="1" applyFont="1" applyFill="1" applyBorder="1" applyAlignment="1" applyProtection="1">
      <alignment horizontal="right"/>
    </xf>
    <xf numFmtId="0" fontId="28" fillId="0" borderId="70" xfId="1" applyFont="1" applyFill="1" applyBorder="1" applyAlignment="1" applyProtection="1">
      <alignment horizontal="right"/>
    </xf>
    <xf numFmtId="0" fontId="28" fillId="0" borderId="71" xfId="1" applyFont="1" applyFill="1" applyBorder="1" applyAlignment="1" applyProtection="1">
      <alignment horizontal="right"/>
    </xf>
    <xf numFmtId="0" fontId="28" fillId="0" borderId="72" xfId="1" applyFont="1" applyFill="1" applyBorder="1" applyAlignment="1" applyProtection="1">
      <alignment horizontal="right"/>
    </xf>
    <xf numFmtId="0" fontId="28" fillId="0" borderId="73" xfId="1" applyFont="1" applyFill="1" applyBorder="1" applyAlignment="1" applyProtection="1">
      <alignment horizontal="right"/>
    </xf>
    <xf numFmtId="0" fontId="28" fillId="0" borderId="74" xfId="1" applyFont="1" applyFill="1" applyBorder="1" applyAlignment="1" applyProtection="1">
      <alignment horizontal="right"/>
    </xf>
    <xf numFmtId="0" fontId="9" fillId="0" borderId="0" xfId="0" applyFont="1" applyFill="1" applyBorder="1" applyProtection="1"/>
    <xf numFmtId="2" fontId="9" fillId="0" borderId="0" xfId="0" applyNumberFormat="1" applyFont="1" applyFill="1" applyBorder="1" applyProtection="1"/>
    <xf numFmtId="164" fontId="9" fillId="7" borderId="48" xfId="0" applyNumberFormat="1" applyFont="1" applyFill="1" applyBorder="1" applyProtection="1">
      <protection locked="0"/>
    </xf>
    <xf numFmtId="0" fontId="21" fillId="0" borderId="39" xfId="0" applyFont="1" applyBorder="1" applyAlignment="1" applyProtection="1">
      <alignment wrapText="1"/>
    </xf>
    <xf numFmtId="0" fontId="22" fillId="0" borderId="40" xfId="0" applyFont="1" applyBorder="1" applyAlignment="1" applyProtection="1"/>
  </cellXfs>
  <cellStyles count="2">
    <cellStyle name="Standard" xfId="0" builtinId="0"/>
    <cellStyle name="Standard_Tabelle1" xfId="1"/>
  </cellStyles>
  <dxfs count="3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FFCC"/>
      <color rgb="FF66FF33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FA7929F3-0986-4518-A3AA-78C152152607@fritz.box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165100</xdr:colOff>
      <xdr:row>1</xdr:row>
      <xdr:rowOff>12700</xdr:rowOff>
    </xdr:from>
    <xdr:to>
      <xdr:col>14</xdr:col>
      <xdr:colOff>406400</xdr:colOff>
      <xdr:row>8</xdr:row>
      <xdr:rowOff>127000</xdr:rowOff>
    </xdr:to>
    <xdr:pic>
      <xdr:nvPicPr>
        <xdr:cNvPr id="5" name="Grafik 4" descr="cid:FA7929F3-0986-4518-A3AA-78C152152607@fritz.box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3200" y="203200"/>
          <a:ext cx="3429000" cy="1790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zoomScaleNormal="100" workbookViewId="0">
      <pane xSplit="1" ySplit="9" topLeftCell="B19" activePane="bottomRight" state="frozen"/>
      <selection pane="topRight" activeCell="B1" sqref="B1"/>
      <selection pane="bottomLeft" activeCell="A3" sqref="A3"/>
      <selection pane="bottomRight" activeCell="C27" sqref="C27"/>
    </sheetView>
  </sheetViews>
  <sheetFormatPr baseColWidth="10" defaultColWidth="11.44140625" defaultRowHeight="14.4" x14ac:dyDescent="0.3"/>
  <cols>
    <col min="1" max="1" width="30.33203125" style="11" customWidth="1"/>
    <col min="2" max="2" width="12.5546875" style="11" customWidth="1"/>
    <col min="3" max="3" width="8.5546875" style="26" customWidth="1"/>
    <col min="4" max="4" width="10.6640625" style="26" customWidth="1"/>
    <col min="5" max="5" width="10.109375" style="26" customWidth="1"/>
    <col min="6" max="6" width="12" style="26" customWidth="1"/>
    <col min="7" max="7" width="10.5546875" style="26" customWidth="1"/>
    <col min="8" max="8" width="13.6640625" style="26" customWidth="1"/>
    <col min="9" max="9" width="16.6640625" style="26" customWidth="1"/>
    <col min="10" max="10" width="14" style="26" customWidth="1"/>
    <col min="11" max="11" width="16.33203125" style="26" customWidth="1"/>
    <col min="12" max="12" width="10" style="26" customWidth="1"/>
    <col min="13" max="13" width="13" style="11" customWidth="1"/>
    <col min="14" max="14" width="7" style="11" customWidth="1"/>
    <col min="15" max="15" width="5.5546875" style="11" customWidth="1"/>
    <col min="16" max="16" width="12.33203125" style="11" customWidth="1"/>
    <col min="17" max="17" width="21.88671875" style="11" customWidth="1"/>
    <col min="18" max="16384" width="11.44140625" style="11"/>
  </cols>
  <sheetData>
    <row r="1" spans="1:12" ht="18.75" x14ac:dyDescent="0.25">
      <c r="F1" s="83" t="s">
        <v>43</v>
      </c>
      <c r="G1" s="83"/>
    </row>
    <row r="2" spans="1:12" ht="18.75" x14ac:dyDescent="0.25">
      <c r="F2" s="83"/>
      <c r="G2" s="83"/>
    </row>
    <row r="3" spans="1:12" ht="18.75" x14ac:dyDescent="0.25">
      <c r="A3" s="73" t="s">
        <v>53</v>
      </c>
      <c r="B3" s="173"/>
      <c r="C3" s="160"/>
      <c r="D3" s="160"/>
      <c r="E3" s="160"/>
      <c r="F3" s="216"/>
      <c r="G3" s="216"/>
      <c r="H3" s="160"/>
      <c r="I3" s="161"/>
      <c r="K3" s="73" t="s">
        <v>118</v>
      </c>
    </row>
    <row r="4" spans="1:12" ht="18.75" x14ac:dyDescent="0.25">
      <c r="A4" s="73" t="s">
        <v>54</v>
      </c>
      <c r="B4" s="174"/>
      <c r="C4" s="160"/>
      <c r="D4" s="160"/>
      <c r="E4" s="160"/>
      <c r="F4" s="216"/>
      <c r="G4" s="216"/>
      <c r="H4" s="160"/>
      <c r="I4" s="161"/>
      <c r="K4" s="247"/>
    </row>
    <row r="5" spans="1:12" ht="18.75" x14ac:dyDescent="0.25">
      <c r="A5" s="73" t="s">
        <v>56</v>
      </c>
      <c r="B5" s="173"/>
      <c r="C5" s="160"/>
      <c r="D5" s="160"/>
      <c r="E5" s="160"/>
      <c r="F5" s="216"/>
      <c r="G5" s="216"/>
      <c r="H5" s="160"/>
      <c r="I5" s="161"/>
    </row>
    <row r="6" spans="1:12" ht="18.75" x14ac:dyDescent="0.25">
      <c r="A6" s="73" t="s">
        <v>55</v>
      </c>
      <c r="B6" s="173"/>
      <c r="C6" s="160"/>
      <c r="D6" s="160"/>
      <c r="E6" s="160"/>
      <c r="F6" s="216"/>
      <c r="G6" s="216"/>
      <c r="H6" s="160"/>
      <c r="I6" s="161"/>
    </row>
    <row r="7" spans="1:12" ht="15.75" thickBot="1" x14ac:dyDescent="0.3"/>
    <row r="8" spans="1:12" s="73" customFormat="1" ht="15" x14ac:dyDescent="0.25">
      <c r="A8" s="69" t="s">
        <v>1</v>
      </c>
      <c r="B8" s="70" t="s">
        <v>9</v>
      </c>
      <c r="C8" s="84" t="s">
        <v>3</v>
      </c>
      <c r="D8" s="84" t="s">
        <v>13</v>
      </c>
      <c r="E8" s="84" t="s">
        <v>11</v>
      </c>
      <c r="F8" s="70" t="s">
        <v>2</v>
      </c>
      <c r="G8" s="70" t="s">
        <v>113</v>
      </c>
      <c r="H8" s="71" t="s">
        <v>22</v>
      </c>
      <c r="I8" s="72" t="s">
        <v>24</v>
      </c>
      <c r="J8" s="71" t="s">
        <v>23</v>
      </c>
      <c r="K8" s="72" t="s">
        <v>26</v>
      </c>
    </row>
    <row r="9" spans="1:12" s="73" customFormat="1" ht="15" thickBot="1" x14ac:dyDescent="0.35">
      <c r="A9" s="74"/>
      <c r="B9" s="75" t="s">
        <v>10</v>
      </c>
      <c r="C9" s="85" t="s">
        <v>7</v>
      </c>
      <c r="D9" s="85" t="s">
        <v>12</v>
      </c>
      <c r="E9" s="85" t="s">
        <v>12</v>
      </c>
      <c r="F9" s="75" t="s">
        <v>79</v>
      </c>
      <c r="G9" s="75" t="s">
        <v>114</v>
      </c>
      <c r="H9" s="76" t="s">
        <v>6</v>
      </c>
      <c r="I9" s="77" t="s">
        <v>25</v>
      </c>
      <c r="J9" s="76" t="s">
        <v>6</v>
      </c>
      <c r="K9" s="77" t="s">
        <v>27</v>
      </c>
    </row>
    <row r="10" spans="1:12" s="73" customFormat="1" ht="15" x14ac:dyDescent="0.25">
      <c r="A10" s="205" t="s">
        <v>111</v>
      </c>
      <c r="B10" s="206"/>
      <c r="C10" s="206"/>
      <c r="D10" s="206"/>
      <c r="E10" s="206"/>
      <c r="F10" s="206"/>
      <c r="G10" s="209"/>
      <c r="H10" s="211"/>
      <c r="I10" s="211"/>
      <c r="J10" s="211"/>
      <c r="K10" s="210"/>
    </row>
    <row r="11" spans="1:12" ht="15" x14ac:dyDescent="0.25">
      <c r="A11" s="217"/>
      <c r="B11" s="222"/>
      <c r="C11" s="214">
        <f>IFERROR(VLOOKUP(A11,Substrate!$A$32:$F$48,2,FALSE),0)</f>
        <v>0</v>
      </c>
      <c r="D11" s="214">
        <f>IFERROR(VLOOKUP(A11,Substrate!$A$32:$F$48,4,FALSE),0)</f>
        <v>0</v>
      </c>
      <c r="E11" s="214">
        <f>IFERROR(VLOOKUP(A11,Substrate!$A$32:$F$48,3,FALSE),0)</f>
        <v>0</v>
      </c>
      <c r="F11" s="215">
        <f>IFERROR(VLOOKUP(A11,Substrate!$A$32:$F$48,5,FALSE),0)</f>
        <v>0</v>
      </c>
      <c r="G11" s="218"/>
      <c r="H11" s="1"/>
      <c r="I11" s="2">
        <f t="shared" ref="I11:I27" si="0">H11*B11</f>
        <v>0</v>
      </c>
      <c r="J11" s="1"/>
      <c r="K11" s="2">
        <f t="shared" ref="K11:K27" si="1">B11*J11</f>
        <v>0</v>
      </c>
      <c r="L11" s="11"/>
    </row>
    <row r="12" spans="1:12" ht="15" x14ac:dyDescent="0.25">
      <c r="A12" s="217"/>
      <c r="B12" s="222"/>
      <c r="C12" s="214">
        <f>IFERROR(VLOOKUP(A12,Substrate!$A$32:$F$48,2,FALSE),0)</f>
        <v>0</v>
      </c>
      <c r="D12" s="214">
        <f>IFERROR(VLOOKUP(A12,Substrate!$A$32:$F$48,4,FALSE),0)</f>
        <v>0</v>
      </c>
      <c r="E12" s="214">
        <f>IFERROR(VLOOKUP(A12,Substrate!$A$32:$F$48,3,FALSE),0)</f>
        <v>0</v>
      </c>
      <c r="F12" s="215">
        <f>IFERROR(VLOOKUP(A12,Substrate!$A$32:$F$48,5,FALSE),0)</f>
        <v>0</v>
      </c>
      <c r="G12" s="219"/>
      <c r="H12" s="1"/>
      <c r="I12" s="2">
        <f t="shared" si="0"/>
        <v>0</v>
      </c>
      <c r="J12" s="1"/>
      <c r="K12" s="2">
        <f t="shared" si="1"/>
        <v>0</v>
      </c>
      <c r="L12" s="11"/>
    </row>
    <row r="13" spans="1:12" ht="15" x14ac:dyDescent="0.25">
      <c r="A13" s="217"/>
      <c r="B13" s="222"/>
      <c r="C13" s="214">
        <f>IFERROR(VLOOKUP(A13,Substrate!$A$32:$F$48,2,FALSE),0)</f>
        <v>0</v>
      </c>
      <c r="D13" s="214">
        <f>IFERROR(VLOOKUP(A13,Substrate!$A$32:$F$48,4,FALSE),0)</f>
        <v>0</v>
      </c>
      <c r="E13" s="214">
        <f>IFERROR(VLOOKUP(A13,Substrate!$A$32:$F$48,3,FALSE),0)</f>
        <v>0</v>
      </c>
      <c r="F13" s="215">
        <f>IFERROR(VLOOKUP(A13,Substrate!$A$32:$F$48,5,FALSE),0)</f>
        <v>0</v>
      </c>
      <c r="G13" s="219"/>
      <c r="H13" s="1"/>
      <c r="I13" s="2">
        <f t="shared" si="0"/>
        <v>0</v>
      </c>
      <c r="J13" s="1"/>
      <c r="K13" s="2">
        <f t="shared" si="1"/>
        <v>0</v>
      </c>
      <c r="L13" s="11"/>
    </row>
    <row r="14" spans="1:12" ht="15" x14ac:dyDescent="0.25">
      <c r="A14" s="217"/>
      <c r="B14" s="222"/>
      <c r="C14" s="214">
        <f>IFERROR(VLOOKUP(A14,Substrate!$A$32:$F$48,2,FALSE),0)</f>
        <v>0</v>
      </c>
      <c r="D14" s="214">
        <f>IFERROR(VLOOKUP(A14,Substrate!$A$32:$F$48,4,FALSE),0)</f>
        <v>0</v>
      </c>
      <c r="E14" s="214">
        <f>IFERROR(VLOOKUP(A14,Substrate!$A$32:$F$48,3,FALSE),0)</f>
        <v>0</v>
      </c>
      <c r="F14" s="215">
        <f>IFERROR(VLOOKUP(A14,Substrate!$A$32:$F$48,5,FALSE),0)</f>
        <v>0</v>
      </c>
      <c r="G14" s="219"/>
      <c r="H14" s="1"/>
      <c r="I14" s="2">
        <f t="shared" si="0"/>
        <v>0</v>
      </c>
      <c r="J14" s="1"/>
      <c r="K14" s="2">
        <f t="shared" si="1"/>
        <v>0</v>
      </c>
      <c r="L14" s="11"/>
    </row>
    <row r="15" spans="1:12" ht="15" x14ac:dyDescent="0.25">
      <c r="A15" s="217"/>
      <c r="B15" s="222"/>
      <c r="C15" s="214">
        <f>IFERROR(VLOOKUP(A15,Substrate!$A$32:$F$48,2,FALSE),0)</f>
        <v>0</v>
      </c>
      <c r="D15" s="214">
        <f>IFERROR(VLOOKUP(A15,Substrate!$A$32:$F$48,4,FALSE),0)</f>
        <v>0</v>
      </c>
      <c r="E15" s="214">
        <f>IFERROR(VLOOKUP(A15,Substrate!$A$32:$F$48,3,FALSE),0)</f>
        <v>0</v>
      </c>
      <c r="F15" s="215">
        <f>IFERROR(VLOOKUP(A15,Substrate!$A$32:$F$48,5,FALSE),0)</f>
        <v>0</v>
      </c>
      <c r="G15" s="219"/>
      <c r="H15" s="1"/>
      <c r="I15" s="2">
        <f t="shared" si="0"/>
        <v>0</v>
      </c>
      <c r="J15" s="1"/>
      <c r="K15" s="2">
        <f t="shared" si="1"/>
        <v>0</v>
      </c>
      <c r="L15" s="11"/>
    </row>
    <row r="16" spans="1:12" ht="15" x14ac:dyDescent="0.25">
      <c r="A16" s="217"/>
      <c r="B16" s="222"/>
      <c r="C16" s="214">
        <f>IFERROR(VLOOKUP(A16,Substrate!$A$32:$F$48,2,FALSE),0)</f>
        <v>0</v>
      </c>
      <c r="D16" s="214">
        <f>IFERROR(VLOOKUP(A16,Substrate!$A$32:$F$48,4,FALSE),0)</f>
        <v>0</v>
      </c>
      <c r="E16" s="214">
        <f>IFERROR(VLOOKUP(A16,Substrate!$A$32:$F$48,3,FALSE),0)</f>
        <v>0</v>
      </c>
      <c r="F16" s="215">
        <f>IFERROR(VLOOKUP(A16,Substrate!$A$32:$F$48,5,FALSE),0)</f>
        <v>0</v>
      </c>
      <c r="G16" s="219"/>
      <c r="H16" s="1"/>
      <c r="I16" s="2">
        <f t="shared" si="0"/>
        <v>0</v>
      </c>
      <c r="J16" s="1"/>
      <c r="K16" s="2">
        <f t="shared" si="1"/>
        <v>0</v>
      </c>
      <c r="L16" s="11"/>
    </row>
    <row r="17" spans="1:12" s="21" customFormat="1" ht="15" x14ac:dyDescent="0.25">
      <c r="A17" s="217"/>
      <c r="B17" s="222"/>
      <c r="C17" s="214">
        <f>IFERROR(VLOOKUP(A17,Substrate!$A$32:$F$48,2,FALSE),0)</f>
        <v>0</v>
      </c>
      <c r="D17" s="214">
        <f>IFERROR(VLOOKUP(A17,Substrate!$A$32:$F$48,4,FALSE),0)</f>
        <v>0</v>
      </c>
      <c r="E17" s="214">
        <f>IFERROR(VLOOKUP(A17,Substrate!$A$32:$F$48,3,FALSE),0)</f>
        <v>0</v>
      </c>
      <c r="F17" s="215">
        <f>IFERROR(VLOOKUP(A17,Substrate!$A$32:$F$48,5,FALSE),0)</f>
        <v>0</v>
      </c>
      <c r="G17" s="219"/>
      <c r="H17" s="1"/>
      <c r="I17" s="2">
        <f t="shared" si="0"/>
        <v>0</v>
      </c>
      <c r="J17" s="1"/>
      <c r="K17" s="2">
        <f t="shared" si="1"/>
        <v>0</v>
      </c>
    </row>
    <row r="18" spans="1:12" s="21" customFormat="1" ht="15" x14ac:dyDescent="0.25">
      <c r="A18" s="217"/>
      <c r="B18" s="222"/>
      <c r="C18" s="214">
        <f>IFERROR(VLOOKUP(A18,Substrate!$A$32:$F$48,2,FALSE),0)</f>
        <v>0</v>
      </c>
      <c r="D18" s="214">
        <f>IFERROR(VLOOKUP(A18,Substrate!$A$32:$F$48,4,FALSE),0)</f>
        <v>0</v>
      </c>
      <c r="E18" s="214">
        <f>IFERROR(VLOOKUP(A18,Substrate!$A$32:$F$48,3,FALSE),0)</f>
        <v>0</v>
      </c>
      <c r="F18" s="215">
        <f>IFERROR(VLOOKUP(A18,Substrate!$A$32:$F$48,5,FALSE),0)</f>
        <v>0</v>
      </c>
      <c r="G18" s="219"/>
      <c r="H18" s="1"/>
      <c r="I18" s="2">
        <f t="shared" si="0"/>
        <v>0</v>
      </c>
      <c r="J18" s="1"/>
      <c r="K18" s="2">
        <f t="shared" si="1"/>
        <v>0</v>
      </c>
    </row>
    <row r="19" spans="1:12" s="73" customFormat="1" ht="15" x14ac:dyDescent="0.25">
      <c r="A19" s="205" t="s">
        <v>112</v>
      </c>
      <c r="B19" s="206"/>
      <c r="C19" s="206"/>
      <c r="D19" s="206"/>
      <c r="E19" s="206"/>
      <c r="F19" s="208"/>
      <c r="G19" s="212"/>
      <c r="H19" s="213"/>
      <c r="I19" s="213"/>
      <c r="J19" s="213"/>
      <c r="K19" s="210"/>
    </row>
    <row r="20" spans="1:12" s="21" customFormat="1" ht="15" x14ac:dyDescent="0.25">
      <c r="A20" s="217"/>
      <c r="B20" s="222"/>
      <c r="C20" s="214">
        <f>IFERROR(VLOOKUP(A20,Substrate!$A$3:$F$30,2,FALSE),0)</f>
        <v>0</v>
      </c>
      <c r="D20" s="214">
        <f>IFERROR(VLOOKUP(A20,Substrate!$A$3:$F$30,4,FALSE),0)</f>
        <v>0</v>
      </c>
      <c r="E20" s="214">
        <f>IFERROR(VLOOKUP(A20,Substrate!$A$3:$F$30,3,FALSE),0)</f>
        <v>0</v>
      </c>
      <c r="F20" s="215">
        <f>IFERROR(VLOOKUP(A20,Substrate!$A$3:$F$30,5,FALSE),0)</f>
        <v>0</v>
      </c>
      <c r="G20" s="220"/>
      <c r="H20" s="207"/>
      <c r="I20" s="2">
        <f t="shared" si="0"/>
        <v>0</v>
      </c>
      <c r="J20" s="207"/>
      <c r="K20" s="2">
        <f t="shared" si="1"/>
        <v>0</v>
      </c>
    </row>
    <row r="21" spans="1:12" s="21" customFormat="1" ht="15" x14ac:dyDescent="0.25">
      <c r="A21" s="217"/>
      <c r="B21" s="222"/>
      <c r="C21" s="214">
        <f>IFERROR(VLOOKUP(A21,Substrate!$A$3:$F$30,2,FALSE),0)</f>
        <v>0</v>
      </c>
      <c r="D21" s="214">
        <f>IFERROR(VLOOKUP(A21,Substrate!$A$3:$F$30,4,FALSE),0)</f>
        <v>0</v>
      </c>
      <c r="E21" s="214">
        <f>IFERROR(VLOOKUP(A21,Substrate!$A$3:$F$30,3,FALSE),0)</f>
        <v>0</v>
      </c>
      <c r="F21" s="215">
        <f>IFERROR(VLOOKUP(A21,Substrate!$A$3:$F$30,5,FALSE),0)</f>
        <v>0</v>
      </c>
      <c r="G21" s="219"/>
      <c r="H21" s="1"/>
      <c r="I21" s="2">
        <f t="shared" si="0"/>
        <v>0</v>
      </c>
      <c r="J21" s="1"/>
      <c r="K21" s="2">
        <f t="shared" si="1"/>
        <v>0</v>
      </c>
    </row>
    <row r="22" spans="1:12" ht="15" x14ac:dyDescent="0.25">
      <c r="A22" s="217"/>
      <c r="B22" s="267"/>
      <c r="C22" s="214">
        <f>IFERROR(VLOOKUP(A22,Substrate!$A$3:$F$30,2,FALSE),0)</f>
        <v>0</v>
      </c>
      <c r="D22" s="214">
        <f>IFERROR(VLOOKUP(A22,Substrate!$A$3:$F$30,4,FALSE),0)</f>
        <v>0</v>
      </c>
      <c r="E22" s="214">
        <f>IFERROR(VLOOKUP(A22,Substrate!$A$3:$F$30,3,FALSE),0)</f>
        <v>0</v>
      </c>
      <c r="F22" s="215">
        <f>IFERROR(VLOOKUP(A22,Substrate!$A$3:$F$30,5,FALSE),0)</f>
        <v>0</v>
      </c>
      <c r="G22" s="219"/>
      <c r="H22" s="1"/>
      <c r="I22" s="2">
        <f t="shared" si="0"/>
        <v>0</v>
      </c>
      <c r="J22" s="1"/>
      <c r="K22" s="2">
        <f t="shared" si="1"/>
        <v>0</v>
      </c>
      <c r="L22" s="21"/>
    </row>
    <row r="23" spans="1:12" ht="15" x14ac:dyDescent="0.25">
      <c r="A23" s="217"/>
      <c r="B23" s="222"/>
      <c r="C23" s="214">
        <f>IFERROR(VLOOKUP(A23,Substrate!$A$3:$F$30,2,FALSE),0)</f>
        <v>0</v>
      </c>
      <c r="D23" s="214">
        <f>IFERROR(VLOOKUP(A23,Substrate!$A$3:$F$30,4,FALSE),0)</f>
        <v>0</v>
      </c>
      <c r="E23" s="214">
        <f>IFERROR(VLOOKUP(A23,Substrate!$A$3:$F$30,3,FALSE),0)</f>
        <v>0</v>
      </c>
      <c r="F23" s="215">
        <f>IFERROR(VLOOKUP(A23,Substrate!$A$3:$F$30,5,FALSE),0)</f>
        <v>0</v>
      </c>
      <c r="G23" s="219"/>
      <c r="H23" s="1"/>
      <c r="I23" s="2">
        <f t="shared" si="0"/>
        <v>0</v>
      </c>
      <c r="J23" s="1"/>
      <c r="K23" s="2">
        <f t="shared" si="1"/>
        <v>0</v>
      </c>
      <c r="L23" s="11"/>
    </row>
    <row r="24" spans="1:12" ht="15" x14ac:dyDescent="0.25">
      <c r="A24" s="217"/>
      <c r="B24" s="222"/>
      <c r="C24" s="214">
        <f>IFERROR(VLOOKUP(A24,Substrate!$A$3:$F$30,2,FALSE),0)</f>
        <v>0</v>
      </c>
      <c r="D24" s="214">
        <f>IFERROR(VLOOKUP(A24,Substrate!$A$3:$F$30,4,FALSE),0)</f>
        <v>0</v>
      </c>
      <c r="E24" s="214">
        <f>IFERROR(VLOOKUP(A24,Substrate!$A$3:$F$30,3,FALSE),0)</f>
        <v>0</v>
      </c>
      <c r="F24" s="215">
        <f>IFERROR(VLOOKUP(A24,Substrate!$A$3:$F$30,5,FALSE),0)</f>
        <v>0</v>
      </c>
      <c r="G24" s="219"/>
      <c r="H24" s="1"/>
      <c r="I24" s="2">
        <f t="shared" si="0"/>
        <v>0</v>
      </c>
      <c r="J24" s="1"/>
      <c r="K24" s="2">
        <f t="shared" si="1"/>
        <v>0</v>
      </c>
      <c r="L24" s="11"/>
    </row>
    <row r="25" spans="1:12" ht="15" x14ac:dyDescent="0.25">
      <c r="A25" s="217"/>
      <c r="B25" s="222"/>
      <c r="C25" s="214">
        <f>IFERROR(VLOOKUP(A25,Substrate!$A$3:$F$30,2,FALSE),0)</f>
        <v>0</v>
      </c>
      <c r="D25" s="214">
        <f>IFERROR(VLOOKUP(A25,Substrate!$A$3:$F$30,4,FALSE),0)</f>
        <v>0</v>
      </c>
      <c r="E25" s="214">
        <f>IFERROR(VLOOKUP(A25,Substrate!$A$3:$F$30,3,FALSE),0)</f>
        <v>0</v>
      </c>
      <c r="F25" s="215">
        <f>IFERROR(VLOOKUP(A25,Substrate!$A$3:$F$30,5,FALSE),0)</f>
        <v>0</v>
      </c>
      <c r="G25" s="219"/>
      <c r="H25" s="1"/>
      <c r="I25" s="2">
        <f t="shared" si="0"/>
        <v>0</v>
      </c>
      <c r="J25" s="1"/>
      <c r="K25" s="2">
        <f t="shared" si="1"/>
        <v>0</v>
      </c>
      <c r="L25" s="11"/>
    </row>
    <row r="26" spans="1:12" ht="15" x14ac:dyDescent="0.25">
      <c r="A26" s="217"/>
      <c r="B26" s="222"/>
      <c r="C26" s="214">
        <f>IFERROR(VLOOKUP(A26,Substrate!$A$3:$F$30,2,FALSE),0)</f>
        <v>0</v>
      </c>
      <c r="D26" s="214">
        <f>IFERROR(VLOOKUP(A26,Substrate!$A$3:$F$30,4,FALSE),0)</f>
        <v>0</v>
      </c>
      <c r="E26" s="214">
        <f>IFERROR(VLOOKUP(A26,Substrate!$A$3:$F$30,3,FALSE),0)</f>
        <v>0</v>
      </c>
      <c r="F26" s="215">
        <f>IFERROR(VLOOKUP(A26,Substrate!$A$3:$F$30,5,FALSE),0)</f>
        <v>0</v>
      </c>
      <c r="G26" s="221"/>
      <c r="H26" s="185"/>
      <c r="I26" s="186">
        <f>H26*B26</f>
        <v>0</v>
      </c>
      <c r="J26" s="185"/>
      <c r="K26" s="186">
        <f>B26*J26</f>
        <v>0</v>
      </c>
      <c r="L26" s="11"/>
    </row>
    <row r="27" spans="1:12" ht="15" x14ac:dyDescent="0.25">
      <c r="A27" s="217"/>
      <c r="B27" s="229"/>
      <c r="C27" s="214">
        <f>IFERROR(VLOOKUP(A27,Substrate!$A$3:$F$30,2,FALSE),0)</f>
        <v>0</v>
      </c>
      <c r="D27" s="214">
        <f>IFERROR(VLOOKUP(A27,Substrate!$A$3:$F$30,4,FALSE),0)</f>
        <v>0</v>
      </c>
      <c r="E27" s="214">
        <f>IFERROR(VLOOKUP(A27,Substrate!$A$3:$F$30,3,FALSE),0)</f>
        <v>0</v>
      </c>
      <c r="F27" s="215">
        <f>IFERROR(VLOOKUP(A27,Substrate!$A$3:$F$30,5,FALSE),0)</f>
        <v>0</v>
      </c>
      <c r="G27" s="230"/>
      <c r="H27" s="231"/>
      <c r="I27" s="232">
        <f t="shared" si="0"/>
        <v>0</v>
      </c>
      <c r="J27" s="231"/>
      <c r="K27" s="232">
        <f t="shared" si="1"/>
        <v>0</v>
      </c>
      <c r="L27" s="11"/>
    </row>
    <row r="28" spans="1:12" x14ac:dyDescent="0.3">
      <c r="A28" s="235" t="s">
        <v>117</v>
      </c>
      <c r="B28" s="236"/>
      <c r="C28" s="236"/>
      <c r="D28" s="239"/>
      <c r="E28" s="239"/>
      <c r="F28" s="238"/>
      <c r="G28" s="237"/>
      <c r="H28" s="233"/>
      <c r="I28" s="234">
        <f>H28*B28</f>
        <v>0</v>
      </c>
      <c r="J28" s="233"/>
      <c r="K28" s="234">
        <f>B28*J28</f>
        <v>0</v>
      </c>
      <c r="L28" s="11"/>
    </row>
    <row r="29" spans="1:12" x14ac:dyDescent="0.3">
      <c r="A29" s="235" t="s">
        <v>115</v>
      </c>
      <c r="B29" s="236"/>
      <c r="C29" s="236"/>
      <c r="D29" s="239"/>
      <c r="E29" s="239"/>
      <c r="F29" s="238"/>
      <c r="G29" s="237"/>
      <c r="H29" s="233"/>
      <c r="I29" s="234">
        <f>H29*B29</f>
        <v>0</v>
      </c>
      <c r="J29" s="233"/>
      <c r="K29" s="234">
        <f>B29*J29</f>
        <v>0</v>
      </c>
      <c r="L29" s="11"/>
    </row>
    <row r="30" spans="1:12" ht="15" thickBot="1" x14ac:dyDescent="0.35">
      <c r="A30" s="240" t="s">
        <v>116</v>
      </c>
      <c r="B30" s="241"/>
      <c r="C30" s="241"/>
      <c r="D30" s="242"/>
      <c r="E30" s="242"/>
      <c r="F30" s="243"/>
      <c r="G30" s="244"/>
      <c r="H30" s="245"/>
      <c r="I30" s="246">
        <f>H30*B30</f>
        <v>0</v>
      </c>
      <c r="J30" s="245"/>
      <c r="K30" s="234">
        <f>B30*J30</f>
        <v>0</v>
      </c>
      <c r="L30" s="11"/>
    </row>
    <row r="31" spans="1:12" ht="15.75" thickBot="1" x14ac:dyDescent="0.3">
      <c r="A31" s="151"/>
      <c r="B31" s="152"/>
      <c r="C31" s="152"/>
      <c r="D31" s="152"/>
      <c r="E31" s="152"/>
      <c r="F31" s="176"/>
      <c r="G31" s="176"/>
      <c r="H31" s="153"/>
      <c r="I31" s="153"/>
      <c r="J31" s="153"/>
      <c r="K31" s="153"/>
      <c r="L31" s="11"/>
    </row>
    <row r="32" spans="1:12" ht="29.4" thickBot="1" x14ac:dyDescent="0.35">
      <c r="D32" s="11"/>
      <c r="E32" s="11"/>
      <c r="H32" s="156" t="s">
        <v>67</v>
      </c>
      <c r="I32" s="78">
        <f>SUM(I11:I30)</f>
        <v>0</v>
      </c>
      <c r="J32" s="3" t="e">
        <f>I32/E33</f>
        <v>#DIV/0!</v>
      </c>
      <c r="K32" s="157" t="s">
        <v>69</v>
      </c>
    </row>
    <row r="33" spans="1:12" ht="44.4" thickTop="1" thickBot="1" x14ac:dyDescent="0.35">
      <c r="D33" s="154" t="s">
        <v>66</v>
      </c>
      <c r="E33" s="4"/>
      <c r="H33" s="155"/>
      <c r="I33" s="11"/>
      <c r="K33" s="158"/>
    </row>
    <row r="34" spans="1:12" ht="30" thickTop="1" thickBot="1" x14ac:dyDescent="0.35">
      <c r="B34" s="79"/>
      <c r="H34" s="156" t="s">
        <v>68</v>
      </c>
      <c r="I34" s="78">
        <f>E33-I32</f>
        <v>0</v>
      </c>
      <c r="J34" s="3" t="e">
        <f>I34/E33</f>
        <v>#DIV/0!</v>
      </c>
      <c r="K34" s="158" t="s">
        <v>70</v>
      </c>
    </row>
    <row r="35" spans="1:12" ht="42" customHeight="1" thickTop="1" thickBot="1" x14ac:dyDescent="0.35">
      <c r="A35" s="30"/>
      <c r="B35" s="79"/>
      <c r="C35" s="268" t="s">
        <v>88</v>
      </c>
      <c r="D35" s="269"/>
      <c r="E35" s="4"/>
      <c r="H35" s="11"/>
      <c r="I35" s="11"/>
      <c r="K35" s="159"/>
    </row>
    <row r="36" spans="1:12" ht="15.75" thickTop="1" x14ac:dyDescent="0.25">
      <c r="A36" s="22" t="s">
        <v>28</v>
      </c>
      <c r="B36" s="79"/>
      <c r="H36" s="11"/>
      <c r="I36" s="11"/>
      <c r="K36" s="159"/>
    </row>
    <row r="37" spans="1:12" ht="15" x14ac:dyDescent="0.25">
      <c r="A37" s="80" t="s">
        <v>29</v>
      </c>
      <c r="B37" s="81"/>
    </row>
    <row r="38" spans="1:12" ht="15" x14ac:dyDescent="0.25">
      <c r="A38" s="79" t="s">
        <v>30</v>
      </c>
      <c r="B38" s="82"/>
      <c r="D38" s="223"/>
      <c r="E38" s="223"/>
      <c r="F38" s="224"/>
      <c r="G38" s="224"/>
      <c r="H38" s="224"/>
      <c r="I38" s="224"/>
      <c r="J38" s="224"/>
      <c r="K38" s="224"/>
      <c r="L38" s="224"/>
    </row>
    <row r="39" spans="1:12" ht="15" x14ac:dyDescent="0.25">
      <c r="D39" s="224"/>
      <c r="E39" s="224"/>
      <c r="F39" s="224"/>
      <c r="G39" s="224"/>
      <c r="H39" s="224"/>
      <c r="I39" s="224"/>
      <c r="J39" s="224"/>
      <c r="K39" s="224"/>
      <c r="L39" s="224"/>
    </row>
    <row r="42" spans="1:12" x14ac:dyDescent="0.3">
      <c r="A42" s="79"/>
      <c r="B42" s="26"/>
      <c r="L42" s="11"/>
    </row>
  </sheetData>
  <sheetProtection password="EE98" sheet="1" objects="1" scenarios="1"/>
  <mergeCells count="1">
    <mergeCell ref="C35:D35"/>
  </mergeCells>
  <conditionalFormatting sqref="J32">
    <cfRule type="expression" dxfId="32" priority="4">
      <formula>$J$32=60%</formula>
    </cfRule>
    <cfRule type="expression" dxfId="31" priority="5">
      <formula>$J$32&lt;60%</formula>
    </cfRule>
    <cfRule type="expression" dxfId="30" priority="9">
      <formula>$J$32&gt;60%</formula>
    </cfRule>
  </conditionalFormatting>
  <conditionalFormatting sqref="J34">
    <cfRule type="expression" dxfId="29" priority="1">
      <formula>$J$34=40%</formula>
    </cfRule>
    <cfRule type="expression" dxfId="28" priority="2">
      <formula>$J$34&lt;40%</formula>
    </cfRule>
    <cfRule type="expression" dxfId="27" priority="3">
      <formula>$J$34&gt;40%</formula>
    </cfRule>
  </conditionalFormatting>
  <pageMargins left="0.7" right="0.7" top="0.78740157499999996" bottom="0.78740157499999996" header="0.3" footer="0.3"/>
  <pageSetup paperSize="9" scale="6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Substrate!$A$2:$A$30</xm:f>
          </x14:formula1>
          <xm:sqref>A20:A27</xm:sqref>
        </x14:dataValidation>
        <x14:dataValidation type="list" allowBlank="1" showInputMessage="1" showErrorMessage="1">
          <x14:formula1>
            <xm:f>Substrate!$A$31:$A$48</xm:f>
          </x14:formula1>
          <xm:sqref>A11:A18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4"/>
  <sheetViews>
    <sheetView zoomScaleNormal="100" workbookViewId="0">
      <pane xSplit="1" ySplit="1" topLeftCell="B32" activePane="bottomRight" state="frozen"/>
      <selection pane="topRight" activeCell="B1" sqref="B1"/>
      <selection pane="bottomLeft" activeCell="A2" sqref="A2"/>
      <selection pane="bottomRight" activeCell="C43" sqref="C43"/>
    </sheetView>
  </sheetViews>
  <sheetFormatPr baseColWidth="10" defaultRowHeight="14.4" x14ac:dyDescent="0.3"/>
  <cols>
    <col min="1" max="1" width="63.33203125" customWidth="1"/>
    <col min="2" max="2" width="17.44140625" customWidth="1"/>
    <col min="3" max="3" width="12.33203125" customWidth="1"/>
    <col min="4" max="4" width="12.88671875" bestFit="1" customWidth="1"/>
    <col min="6" max="6" width="17.44140625" customWidth="1"/>
    <col min="7" max="8" width="12.88671875" bestFit="1" customWidth="1"/>
  </cols>
  <sheetData>
    <row r="1" spans="1:8" ht="32.25" customHeight="1" x14ac:dyDescent="0.3">
      <c r="B1" s="254" t="s">
        <v>110</v>
      </c>
      <c r="C1" s="255" t="s">
        <v>109</v>
      </c>
      <c r="D1" s="255" t="s">
        <v>108</v>
      </c>
      <c r="E1" s="256" t="s">
        <v>2</v>
      </c>
      <c r="F1" s="256" t="s">
        <v>107</v>
      </c>
      <c r="G1" s="256" t="s">
        <v>106</v>
      </c>
      <c r="H1" s="256" t="s">
        <v>105</v>
      </c>
    </row>
    <row r="2" spans="1:8" ht="32.25" customHeight="1" x14ac:dyDescent="0.25">
      <c r="B2" s="254"/>
      <c r="C2" s="255"/>
      <c r="D2" s="255"/>
      <c r="E2" s="256"/>
      <c r="F2" s="256"/>
      <c r="G2" s="256"/>
      <c r="H2" s="256"/>
    </row>
    <row r="3" spans="1:8" ht="16.5" customHeight="1" x14ac:dyDescent="0.25">
      <c r="A3" s="249" t="s">
        <v>149</v>
      </c>
      <c r="B3" s="257">
        <v>30</v>
      </c>
      <c r="C3" s="258">
        <v>7</v>
      </c>
      <c r="D3" s="258">
        <v>7.1</v>
      </c>
      <c r="E3" s="258">
        <v>0.81</v>
      </c>
      <c r="F3" s="258">
        <v>150</v>
      </c>
      <c r="G3" s="266">
        <f t="shared" ref="G3:G30" si="0">F3/C3</f>
        <v>21.428571428571427</v>
      </c>
      <c r="H3" s="266">
        <f t="shared" ref="H3:H30" si="1">F3/D3</f>
        <v>21.126760563380284</v>
      </c>
    </row>
    <row r="4" spans="1:8" x14ac:dyDescent="0.3">
      <c r="A4" s="249" t="s">
        <v>122</v>
      </c>
      <c r="B4" s="257">
        <v>4</v>
      </c>
      <c r="C4" s="258">
        <v>4.2</v>
      </c>
      <c r="D4" s="258">
        <v>2</v>
      </c>
      <c r="E4" s="258">
        <v>0.99</v>
      </c>
      <c r="F4" s="265">
        <v>20</v>
      </c>
      <c r="G4" s="266">
        <f t="shared" si="0"/>
        <v>4.7619047619047619</v>
      </c>
      <c r="H4" s="266">
        <f t="shared" si="1"/>
        <v>10</v>
      </c>
    </row>
    <row r="5" spans="1:8" x14ac:dyDescent="0.3">
      <c r="A5" s="249" t="s">
        <v>123</v>
      </c>
      <c r="B5" s="257">
        <v>4</v>
      </c>
      <c r="C5" s="258">
        <v>4.5999999999999996</v>
      </c>
      <c r="D5" s="258">
        <v>2.2000000000000002</v>
      </c>
      <c r="E5" s="258">
        <v>0.99</v>
      </c>
      <c r="F5" s="265">
        <v>20</v>
      </c>
      <c r="G5" s="266">
        <f t="shared" si="0"/>
        <v>4.3478260869565224</v>
      </c>
      <c r="H5" s="266">
        <f t="shared" si="1"/>
        <v>9.0909090909090899</v>
      </c>
    </row>
    <row r="6" spans="1:8" x14ac:dyDescent="0.3">
      <c r="A6" s="249" t="s">
        <v>124</v>
      </c>
      <c r="B6" s="257">
        <v>4</v>
      </c>
      <c r="C6" s="258">
        <v>4</v>
      </c>
      <c r="D6" s="258">
        <v>1.8</v>
      </c>
      <c r="E6" s="258">
        <v>0.99</v>
      </c>
      <c r="F6" s="265">
        <v>20</v>
      </c>
      <c r="G6" s="266">
        <f t="shared" si="0"/>
        <v>5</v>
      </c>
      <c r="H6" s="266">
        <f t="shared" si="1"/>
        <v>11.111111111111111</v>
      </c>
    </row>
    <row r="7" spans="1:8" x14ac:dyDescent="0.3">
      <c r="A7" s="249" t="s">
        <v>125</v>
      </c>
      <c r="B7" s="257">
        <v>30</v>
      </c>
      <c r="C7" s="258">
        <v>8</v>
      </c>
      <c r="D7" s="258">
        <v>6.5</v>
      </c>
      <c r="E7" s="258">
        <v>0.81</v>
      </c>
      <c r="F7" s="265">
        <v>150</v>
      </c>
      <c r="G7" s="266">
        <f t="shared" si="0"/>
        <v>18.75</v>
      </c>
      <c r="H7" s="266">
        <f t="shared" si="1"/>
        <v>23.076923076923077</v>
      </c>
    </row>
    <row r="8" spans="1:8" x14ac:dyDescent="0.3">
      <c r="A8" s="249" t="s">
        <v>126</v>
      </c>
      <c r="B8" s="257">
        <v>50</v>
      </c>
      <c r="C8" s="258">
        <v>25</v>
      </c>
      <c r="D8" s="258">
        <v>17</v>
      </c>
      <c r="E8" s="258">
        <v>0.81</v>
      </c>
      <c r="F8" s="265">
        <v>150</v>
      </c>
      <c r="G8" s="266">
        <f t="shared" si="0"/>
        <v>6</v>
      </c>
      <c r="H8" s="266">
        <f t="shared" si="1"/>
        <v>8.8235294117647065</v>
      </c>
    </row>
    <row r="9" spans="1:8" x14ac:dyDescent="0.3">
      <c r="A9" s="249" t="s">
        <v>127</v>
      </c>
      <c r="B9" s="257">
        <v>50</v>
      </c>
      <c r="C9" s="258">
        <v>27</v>
      </c>
      <c r="D9" s="258">
        <v>21</v>
      </c>
      <c r="E9" s="258">
        <v>0.81</v>
      </c>
      <c r="F9" s="265">
        <v>150</v>
      </c>
      <c r="G9" s="266">
        <f t="shared" si="0"/>
        <v>5.5555555555555554</v>
      </c>
      <c r="H9" s="266">
        <f t="shared" si="1"/>
        <v>7.1428571428571432</v>
      </c>
    </row>
    <row r="10" spans="1:8" x14ac:dyDescent="0.3">
      <c r="A10" s="249" t="s">
        <v>147</v>
      </c>
      <c r="B10" s="257">
        <v>50</v>
      </c>
      <c r="C10" s="258">
        <v>21</v>
      </c>
      <c r="D10" s="258">
        <v>16.899999999999999</v>
      </c>
      <c r="E10" s="258">
        <v>0.76</v>
      </c>
      <c r="F10" s="265">
        <v>180</v>
      </c>
      <c r="G10" s="266">
        <f t="shared" si="0"/>
        <v>8.5714285714285712</v>
      </c>
      <c r="H10" s="266">
        <f t="shared" si="1"/>
        <v>10.650887573964498</v>
      </c>
    </row>
    <row r="11" spans="1:8" x14ac:dyDescent="0.3">
      <c r="A11" s="249" t="s">
        <v>148</v>
      </c>
      <c r="B11" s="257">
        <v>50</v>
      </c>
      <c r="C11" s="258">
        <v>22.2</v>
      </c>
      <c r="D11" s="258">
        <v>19.8</v>
      </c>
      <c r="E11" s="258">
        <v>0.76</v>
      </c>
      <c r="F11" s="265">
        <v>180</v>
      </c>
      <c r="G11" s="266">
        <f t="shared" si="0"/>
        <v>8.1081081081081088</v>
      </c>
      <c r="H11" s="266">
        <f t="shared" si="1"/>
        <v>9.0909090909090899</v>
      </c>
    </row>
    <row r="12" spans="1:8" x14ac:dyDescent="0.3">
      <c r="A12" s="249" t="s">
        <v>128</v>
      </c>
      <c r="B12" s="257">
        <v>4</v>
      </c>
      <c r="C12" s="258">
        <v>3.8</v>
      </c>
      <c r="D12" s="258">
        <v>2.1</v>
      </c>
      <c r="E12" s="258">
        <v>0.98</v>
      </c>
      <c r="F12" s="265">
        <v>30</v>
      </c>
      <c r="G12" s="266">
        <f t="shared" si="0"/>
        <v>7.8947368421052637</v>
      </c>
      <c r="H12" s="266">
        <f t="shared" si="1"/>
        <v>14.285714285714285</v>
      </c>
    </row>
    <row r="13" spans="1:8" x14ac:dyDescent="0.3">
      <c r="A13" s="249" t="s">
        <v>129</v>
      </c>
      <c r="B13" s="257">
        <v>10</v>
      </c>
      <c r="C13" s="258">
        <v>4.8</v>
      </c>
      <c r="D13" s="258">
        <v>2.1</v>
      </c>
      <c r="E13" s="258">
        <v>0.98</v>
      </c>
      <c r="F13" s="265">
        <v>30</v>
      </c>
      <c r="G13" s="266">
        <f t="shared" si="0"/>
        <v>6.25</v>
      </c>
      <c r="H13" s="266">
        <f t="shared" si="1"/>
        <v>14.285714285714285</v>
      </c>
    </row>
    <row r="14" spans="1:8" x14ac:dyDescent="0.3">
      <c r="A14" s="249" t="s">
        <v>130</v>
      </c>
      <c r="B14" s="257">
        <v>7</v>
      </c>
      <c r="C14" s="258">
        <v>6.9</v>
      </c>
      <c r="D14" s="258">
        <v>3.2</v>
      </c>
      <c r="E14" s="258">
        <v>0.99</v>
      </c>
      <c r="F14" s="265">
        <v>25</v>
      </c>
      <c r="G14" s="266">
        <f t="shared" si="0"/>
        <v>3.6231884057971011</v>
      </c>
      <c r="H14" s="266">
        <f t="shared" si="1"/>
        <v>7.8125</v>
      </c>
    </row>
    <row r="15" spans="1:8" x14ac:dyDescent="0.3">
      <c r="A15" s="249" t="s">
        <v>131</v>
      </c>
      <c r="B15" s="257">
        <v>7</v>
      </c>
      <c r="C15" s="258">
        <v>7.2</v>
      </c>
      <c r="D15" s="258">
        <v>3.7</v>
      </c>
      <c r="E15" s="258">
        <v>0.99</v>
      </c>
      <c r="F15" s="265">
        <v>25</v>
      </c>
      <c r="G15" s="266">
        <f t="shared" si="0"/>
        <v>3.4722222222222223</v>
      </c>
      <c r="H15" s="266">
        <f t="shared" si="1"/>
        <v>6.7567567567567561</v>
      </c>
    </row>
    <row r="16" spans="1:8" x14ac:dyDescent="0.3">
      <c r="A16" s="249" t="s">
        <v>132</v>
      </c>
      <c r="B16" s="257">
        <v>7</v>
      </c>
      <c r="C16" s="258">
        <v>6.2</v>
      </c>
      <c r="D16" s="258">
        <v>3</v>
      </c>
      <c r="E16" s="258">
        <v>0.99</v>
      </c>
      <c r="F16" s="265">
        <v>25</v>
      </c>
      <c r="G16" s="266">
        <f t="shared" si="0"/>
        <v>4.032258064516129</v>
      </c>
      <c r="H16" s="266">
        <f t="shared" si="1"/>
        <v>8.3333333333333339</v>
      </c>
    </row>
    <row r="17" spans="1:8" x14ac:dyDescent="0.3">
      <c r="A17" s="249" t="s">
        <v>133</v>
      </c>
      <c r="B17" s="257">
        <v>6</v>
      </c>
      <c r="C17" s="258">
        <v>5.5</v>
      </c>
      <c r="D17" s="258">
        <v>2.7</v>
      </c>
      <c r="E17" s="258">
        <v>0.99</v>
      </c>
      <c r="F17" s="265">
        <v>23</v>
      </c>
      <c r="G17" s="266">
        <f t="shared" si="0"/>
        <v>4.1818181818181817</v>
      </c>
      <c r="H17" s="266">
        <f t="shared" si="1"/>
        <v>8.5185185185185173</v>
      </c>
    </row>
    <row r="18" spans="1:8" x14ac:dyDescent="0.3">
      <c r="A18" s="249" t="s">
        <v>134</v>
      </c>
      <c r="B18" s="257">
        <v>4</v>
      </c>
      <c r="C18" s="258">
        <v>4.7</v>
      </c>
      <c r="D18" s="258">
        <v>2.2000000000000002</v>
      </c>
      <c r="E18" s="258">
        <v>0.99</v>
      </c>
      <c r="F18" s="265">
        <v>20</v>
      </c>
      <c r="G18" s="266">
        <f t="shared" si="0"/>
        <v>4.2553191489361701</v>
      </c>
      <c r="H18" s="266">
        <f t="shared" si="1"/>
        <v>9.0909090909090899</v>
      </c>
    </row>
    <row r="19" spans="1:8" x14ac:dyDescent="0.3">
      <c r="A19" s="249" t="s">
        <v>135</v>
      </c>
      <c r="B19" s="257">
        <v>4</v>
      </c>
      <c r="C19" s="258">
        <v>4.9000000000000004</v>
      </c>
      <c r="D19" s="258">
        <v>2.5</v>
      </c>
      <c r="E19" s="258">
        <v>0.99</v>
      </c>
      <c r="F19" s="265">
        <v>20</v>
      </c>
      <c r="G19" s="266">
        <f t="shared" si="0"/>
        <v>4.0816326530612246</v>
      </c>
      <c r="H19" s="266">
        <f t="shared" si="1"/>
        <v>8</v>
      </c>
    </row>
    <row r="20" spans="1:8" x14ac:dyDescent="0.3">
      <c r="A20" s="249" t="s">
        <v>136</v>
      </c>
      <c r="B20" s="257">
        <v>4</v>
      </c>
      <c r="C20" s="258">
        <v>4.3</v>
      </c>
      <c r="D20" s="258">
        <v>2</v>
      </c>
      <c r="E20" s="258">
        <v>0.99</v>
      </c>
      <c r="F20" s="265">
        <v>20</v>
      </c>
      <c r="G20" s="266">
        <f t="shared" si="0"/>
        <v>4.6511627906976747</v>
      </c>
      <c r="H20" s="266">
        <f t="shared" si="1"/>
        <v>10</v>
      </c>
    </row>
    <row r="21" spans="1:8" x14ac:dyDescent="0.3">
      <c r="A21" s="249" t="s">
        <v>137</v>
      </c>
      <c r="B21" s="257">
        <v>10</v>
      </c>
      <c r="C21" s="258">
        <v>4.4000000000000004</v>
      </c>
      <c r="D21" s="258">
        <v>1.8</v>
      </c>
      <c r="E21" s="258">
        <v>0.98</v>
      </c>
      <c r="F21" s="265">
        <v>30</v>
      </c>
      <c r="G21" s="266">
        <f t="shared" si="0"/>
        <v>6.8181818181818175</v>
      </c>
      <c r="H21" s="266">
        <f t="shared" si="1"/>
        <v>16.666666666666668</v>
      </c>
    </row>
    <row r="22" spans="1:8" x14ac:dyDescent="0.3">
      <c r="A22" s="249" t="s">
        <v>138</v>
      </c>
      <c r="B22" s="257">
        <v>8</v>
      </c>
      <c r="C22" s="258">
        <v>3.7</v>
      </c>
      <c r="D22" s="258">
        <v>1.5</v>
      </c>
      <c r="E22" s="258">
        <v>0.98</v>
      </c>
      <c r="F22" s="265">
        <v>30</v>
      </c>
      <c r="G22" s="266">
        <f t="shared" si="0"/>
        <v>8.108108108108107</v>
      </c>
      <c r="H22" s="266">
        <f t="shared" si="1"/>
        <v>20</v>
      </c>
    </row>
    <row r="23" spans="1:8" ht="15" x14ac:dyDescent="0.25">
      <c r="A23" s="249" t="s">
        <v>139</v>
      </c>
      <c r="B23" s="257">
        <v>30</v>
      </c>
      <c r="C23" s="258">
        <v>4</v>
      </c>
      <c r="D23" s="258">
        <v>3.3</v>
      </c>
      <c r="E23" s="258">
        <v>0.93</v>
      </c>
      <c r="F23" s="265">
        <v>110</v>
      </c>
      <c r="G23" s="266">
        <f t="shared" si="0"/>
        <v>27.5</v>
      </c>
      <c r="H23" s="266">
        <f t="shared" si="1"/>
        <v>33.333333333333336</v>
      </c>
    </row>
    <row r="24" spans="1:8" ht="15" x14ac:dyDescent="0.25">
      <c r="A24" s="249" t="s">
        <v>140</v>
      </c>
      <c r="B24" s="257">
        <v>60</v>
      </c>
      <c r="C24" s="258">
        <v>20.100000000000001</v>
      </c>
      <c r="D24" s="258">
        <v>15.6</v>
      </c>
      <c r="E24" s="258">
        <v>0.81</v>
      </c>
      <c r="F24" s="265">
        <v>150</v>
      </c>
      <c r="G24" s="266">
        <f t="shared" si="0"/>
        <v>7.4626865671641784</v>
      </c>
      <c r="H24" s="266">
        <f t="shared" si="1"/>
        <v>9.615384615384615</v>
      </c>
    </row>
    <row r="25" spans="1:8" ht="15" x14ac:dyDescent="0.25">
      <c r="A25" s="249" t="s">
        <v>141</v>
      </c>
      <c r="B25" s="257">
        <v>60</v>
      </c>
      <c r="C25" s="258">
        <v>21.4</v>
      </c>
      <c r="D25" s="258">
        <v>20.6</v>
      </c>
      <c r="E25" s="258">
        <v>0.81</v>
      </c>
      <c r="F25" s="265">
        <v>150</v>
      </c>
      <c r="G25" s="266">
        <f t="shared" si="0"/>
        <v>7.0093457943925239</v>
      </c>
      <c r="H25" s="266">
        <f t="shared" si="1"/>
        <v>7.2815533980582519</v>
      </c>
    </row>
    <row r="26" spans="1:8" ht="15" x14ac:dyDescent="0.25">
      <c r="A26" s="249" t="s">
        <v>142</v>
      </c>
      <c r="B26" s="257">
        <v>23</v>
      </c>
      <c r="C26" s="258">
        <v>5</v>
      </c>
      <c r="D26" s="258">
        <v>3.2</v>
      </c>
      <c r="E26" s="258">
        <v>0.93</v>
      </c>
      <c r="F26" s="265">
        <v>100</v>
      </c>
      <c r="G26" s="266">
        <f t="shared" si="0"/>
        <v>20</v>
      </c>
      <c r="H26" s="266">
        <f t="shared" si="1"/>
        <v>31.25</v>
      </c>
    </row>
    <row r="27" spans="1:8" x14ac:dyDescent="0.3">
      <c r="A27" s="249" t="s">
        <v>143</v>
      </c>
      <c r="B27" s="257">
        <v>4</v>
      </c>
      <c r="C27" s="258">
        <v>3.9</v>
      </c>
      <c r="D27" s="258">
        <v>2.2000000000000002</v>
      </c>
      <c r="E27" s="258">
        <v>0.99</v>
      </c>
      <c r="F27" s="265">
        <v>20</v>
      </c>
      <c r="G27" s="266">
        <f t="shared" si="0"/>
        <v>5.1282051282051286</v>
      </c>
      <c r="H27" s="266">
        <f t="shared" si="1"/>
        <v>9.0909090909090899</v>
      </c>
    </row>
    <row r="28" spans="1:8" x14ac:dyDescent="0.3">
      <c r="A28" s="249" t="s">
        <v>144</v>
      </c>
      <c r="B28" s="257">
        <v>4</v>
      </c>
      <c r="C28" s="258">
        <v>4.5</v>
      </c>
      <c r="D28" s="258">
        <v>2.6</v>
      </c>
      <c r="E28" s="258">
        <v>0.99</v>
      </c>
      <c r="F28" s="265">
        <v>20</v>
      </c>
      <c r="G28" s="266">
        <f t="shared" si="0"/>
        <v>4.4444444444444446</v>
      </c>
      <c r="H28" s="266">
        <f t="shared" si="1"/>
        <v>7.6923076923076916</v>
      </c>
    </row>
    <row r="29" spans="1:8" x14ac:dyDescent="0.3">
      <c r="A29" s="249" t="s">
        <v>145</v>
      </c>
      <c r="B29" s="257">
        <v>4</v>
      </c>
      <c r="C29" s="258">
        <v>3.7</v>
      </c>
      <c r="D29" s="258">
        <v>2</v>
      </c>
      <c r="E29" s="258">
        <v>0.99</v>
      </c>
      <c r="F29" s="265">
        <v>20</v>
      </c>
      <c r="G29" s="266">
        <f t="shared" si="0"/>
        <v>5.4054054054054053</v>
      </c>
      <c r="H29" s="266">
        <f t="shared" si="1"/>
        <v>10</v>
      </c>
    </row>
    <row r="30" spans="1:8" ht="15" x14ac:dyDescent="0.25">
      <c r="A30" s="249" t="s">
        <v>146</v>
      </c>
      <c r="B30" s="257">
        <v>25</v>
      </c>
      <c r="C30" s="258">
        <v>6</v>
      </c>
      <c r="D30" s="258">
        <v>6.5</v>
      </c>
      <c r="E30" s="258">
        <v>0.93</v>
      </c>
      <c r="F30" s="265">
        <v>120</v>
      </c>
      <c r="G30" s="266">
        <f t="shared" si="0"/>
        <v>20</v>
      </c>
      <c r="H30" s="266">
        <f t="shared" si="1"/>
        <v>18.46153846153846</v>
      </c>
    </row>
    <row r="31" spans="1:8" ht="15" x14ac:dyDescent="0.25">
      <c r="A31" s="252"/>
      <c r="B31" s="259"/>
      <c r="C31" s="251"/>
      <c r="D31" s="251"/>
      <c r="E31" s="264"/>
      <c r="F31" s="265"/>
      <c r="G31" s="250"/>
      <c r="H31" s="250"/>
    </row>
    <row r="32" spans="1:8" ht="15" x14ac:dyDescent="0.25">
      <c r="A32" s="253" t="s">
        <v>104</v>
      </c>
      <c r="B32" s="260">
        <v>60</v>
      </c>
      <c r="C32" s="261">
        <v>9</v>
      </c>
      <c r="D32" s="261">
        <v>5</v>
      </c>
      <c r="E32" s="263">
        <v>0.45</v>
      </c>
      <c r="F32" s="265">
        <v>450</v>
      </c>
      <c r="G32" s="250">
        <f t="shared" ref="G32:G48" si="2">F32/C32</f>
        <v>50</v>
      </c>
      <c r="H32" s="250">
        <f t="shared" ref="H32:H48" si="3">F32/D32</f>
        <v>90</v>
      </c>
    </row>
    <row r="33" spans="1:8" ht="15" x14ac:dyDescent="0.25">
      <c r="A33" s="253" t="s">
        <v>103</v>
      </c>
      <c r="B33" s="260">
        <v>86</v>
      </c>
      <c r="C33" s="261">
        <v>17</v>
      </c>
      <c r="D33" s="261">
        <v>8</v>
      </c>
      <c r="E33" s="263">
        <v>0.25</v>
      </c>
      <c r="F33" s="265">
        <v>620</v>
      </c>
      <c r="G33" s="250">
        <f t="shared" si="2"/>
        <v>36.470588235294116</v>
      </c>
      <c r="H33" s="250">
        <f t="shared" si="3"/>
        <v>77.5</v>
      </c>
    </row>
    <row r="34" spans="1:8" x14ac:dyDescent="0.3">
      <c r="A34" s="253" t="s">
        <v>102</v>
      </c>
      <c r="B34" s="260">
        <v>28</v>
      </c>
      <c r="C34" s="261">
        <v>3.5</v>
      </c>
      <c r="D34" s="261">
        <v>1.1000000000000001</v>
      </c>
      <c r="E34" s="263">
        <v>0.75</v>
      </c>
      <c r="F34" s="265">
        <v>150</v>
      </c>
      <c r="G34" s="250">
        <f t="shared" si="2"/>
        <v>42.857142857142854</v>
      </c>
      <c r="H34" s="250">
        <f t="shared" si="3"/>
        <v>136.36363636363635</v>
      </c>
    </row>
    <row r="35" spans="1:8" ht="15" x14ac:dyDescent="0.25">
      <c r="A35" s="253" t="s">
        <v>8</v>
      </c>
      <c r="B35" s="260">
        <v>22</v>
      </c>
      <c r="C35" s="261">
        <v>4.8</v>
      </c>
      <c r="D35" s="261">
        <v>1.6</v>
      </c>
      <c r="E35" s="263">
        <v>0.75</v>
      </c>
      <c r="F35" s="265">
        <v>190</v>
      </c>
      <c r="G35" s="250">
        <f t="shared" si="2"/>
        <v>39.583333333333336</v>
      </c>
      <c r="H35" s="250">
        <f t="shared" si="3"/>
        <v>118.75</v>
      </c>
    </row>
    <row r="36" spans="1:8" ht="15" x14ac:dyDescent="0.25">
      <c r="A36" s="253" t="s">
        <v>119</v>
      </c>
      <c r="B36" s="260">
        <v>22</v>
      </c>
      <c r="C36" s="261">
        <v>3.5</v>
      </c>
      <c r="D36" s="261">
        <v>1.4</v>
      </c>
      <c r="E36" s="263">
        <v>0.8</v>
      </c>
      <c r="F36" s="265">
        <v>150</v>
      </c>
      <c r="G36" s="250">
        <f t="shared" si="2"/>
        <v>42.857142857142854</v>
      </c>
      <c r="H36" s="250">
        <f t="shared" si="3"/>
        <v>107.14285714285715</v>
      </c>
    </row>
    <row r="37" spans="1:8" x14ac:dyDescent="0.3">
      <c r="A37" s="253" t="s">
        <v>101</v>
      </c>
      <c r="B37" s="260">
        <v>67</v>
      </c>
      <c r="C37" s="261">
        <v>10</v>
      </c>
      <c r="D37" s="261">
        <v>5.4</v>
      </c>
      <c r="E37" s="263">
        <v>0.4</v>
      </c>
      <c r="F37" s="265">
        <v>550</v>
      </c>
      <c r="G37" s="250">
        <f t="shared" si="2"/>
        <v>55</v>
      </c>
      <c r="H37" s="250">
        <f t="shared" si="3"/>
        <v>101.85185185185185</v>
      </c>
    </row>
    <row r="38" spans="1:8" ht="15" x14ac:dyDescent="0.25">
      <c r="A38" s="253" t="s">
        <v>100</v>
      </c>
      <c r="B38" s="260">
        <v>55</v>
      </c>
      <c r="C38" s="261">
        <v>8</v>
      </c>
      <c r="D38" s="261">
        <v>4.5</v>
      </c>
      <c r="E38" s="263">
        <v>0.5</v>
      </c>
      <c r="F38" s="265">
        <v>400</v>
      </c>
      <c r="G38" s="250">
        <f t="shared" si="2"/>
        <v>50</v>
      </c>
      <c r="H38" s="250">
        <f t="shared" si="3"/>
        <v>88.888888888888886</v>
      </c>
    </row>
    <row r="39" spans="1:8" ht="15" x14ac:dyDescent="0.25">
      <c r="A39" s="253" t="s">
        <v>120</v>
      </c>
      <c r="B39" s="260">
        <v>28</v>
      </c>
      <c r="C39" s="261">
        <v>3.8</v>
      </c>
      <c r="D39" s="261">
        <v>1.6</v>
      </c>
      <c r="E39" s="263">
        <v>0.76</v>
      </c>
      <c r="F39" s="265">
        <v>200</v>
      </c>
      <c r="G39" s="250">
        <f t="shared" si="2"/>
        <v>52.631578947368425</v>
      </c>
      <c r="H39" s="250">
        <f t="shared" si="3"/>
        <v>125</v>
      </c>
    </row>
    <row r="40" spans="1:8" ht="15" x14ac:dyDescent="0.25">
      <c r="A40" s="253" t="s">
        <v>121</v>
      </c>
      <c r="B40" s="260">
        <v>32</v>
      </c>
      <c r="C40" s="261">
        <v>4.3</v>
      </c>
      <c r="D40" s="261">
        <v>1.8</v>
      </c>
      <c r="E40" s="263">
        <v>0.76</v>
      </c>
      <c r="F40" s="265">
        <v>220</v>
      </c>
      <c r="G40" s="250">
        <f t="shared" si="2"/>
        <v>51.162790697674424</v>
      </c>
      <c r="H40" s="250">
        <f t="shared" si="3"/>
        <v>122.22222222222221</v>
      </c>
    </row>
    <row r="41" spans="1:8" ht="15" x14ac:dyDescent="0.25">
      <c r="A41" s="253" t="s">
        <v>99</v>
      </c>
      <c r="B41" s="260">
        <v>30</v>
      </c>
      <c r="C41" s="261">
        <v>1.5</v>
      </c>
      <c r="D41" s="261">
        <v>1.2</v>
      </c>
      <c r="E41" s="263">
        <v>0.8</v>
      </c>
      <c r="F41" s="265">
        <v>160</v>
      </c>
      <c r="G41" s="250">
        <f t="shared" si="2"/>
        <v>106.66666666666667</v>
      </c>
      <c r="H41" s="250">
        <f t="shared" si="3"/>
        <v>133.33333333333334</v>
      </c>
    </row>
    <row r="42" spans="1:8" ht="15" x14ac:dyDescent="0.25">
      <c r="A42" s="253" t="s">
        <v>98</v>
      </c>
      <c r="B42" s="260">
        <v>25</v>
      </c>
      <c r="C42" s="261">
        <v>7</v>
      </c>
      <c r="D42" s="261">
        <v>1.7</v>
      </c>
      <c r="E42" s="263">
        <v>0.76</v>
      </c>
      <c r="F42" s="265">
        <v>190</v>
      </c>
      <c r="G42" s="250">
        <f t="shared" si="2"/>
        <v>27.142857142857142</v>
      </c>
      <c r="H42" s="250">
        <f t="shared" si="3"/>
        <v>111.76470588235294</v>
      </c>
    </row>
    <row r="43" spans="1:8" x14ac:dyDescent="0.3">
      <c r="A43" s="253" t="s">
        <v>97</v>
      </c>
      <c r="B43" s="260">
        <v>15</v>
      </c>
      <c r="C43" s="261">
        <v>2.5</v>
      </c>
      <c r="D43" s="261">
        <v>0.6</v>
      </c>
      <c r="E43" s="263">
        <v>0.75</v>
      </c>
      <c r="F43" s="265">
        <v>70</v>
      </c>
      <c r="G43" s="250">
        <f t="shared" si="2"/>
        <v>28</v>
      </c>
      <c r="H43" s="250">
        <f t="shared" si="3"/>
        <v>116.66666666666667</v>
      </c>
    </row>
    <row r="44" spans="1:8" ht="15" x14ac:dyDescent="0.25">
      <c r="A44" s="253" t="s">
        <v>96</v>
      </c>
      <c r="B44" s="260">
        <v>22</v>
      </c>
      <c r="C44" s="261">
        <v>10</v>
      </c>
      <c r="D44" s="261">
        <v>5</v>
      </c>
      <c r="E44" s="263">
        <v>0.75</v>
      </c>
      <c r="F44" s="265">
        <v>120</v>
      </c>
      <c r="G44" s="250">
        <f t="shared" si="2"/>
        <v>12</v>
      </c>
      <c r="H44" s="250">
        <f t="shared" si="3"/>
        <v>24</v>
      </c>
    </row>
    <row r="45" spans="1:8" ht="15" x14ac:dyDescent="0.25">
      <c r="A45" s="252" t="s">
        <v>95</v>
      </c>
      <c r="B45" s="262">
        <v>86</v>
      </c>
      <c r="C45" s="261">
        <v>5</v>
      </c>
      <c r="D45" s="261">
        <v>3</v>
      </c>
      <c r="E45" s="263">
        <v>0.75</v>
      </c>
      <c r="F45" s="265">
        <v>310</v>
      </c>
      <c r="G45" s="250">
        <f t="shared" si="2"/>
        <v>62</v>
      </c>
      <c r="H45" s="250">
        <f t="shared" si="3"/>
        <v>103.33333333333333</v>
      </c>
    </row>
    <row r="46" spans="1:8" ht="15" x14ac:dyDescent="0.25">
      <c r="A46" s="253" t="s">
        <v>94</v>
      </c>
      <c r="B46" s="260">
        <v>20</v>
      </c>
      <c r="C46" s="261">
        <v>3.5</v>
      </c>
      <c r="D46" s="261">
        <v>1.7</v>
      </c>
      <c r="E46" s="263">
        <v>0.75</v>
      </c>
      <c r="F46" s="265">
        <v>150</v>
      </c>
      <c r="G46" s="250">
        <f t="shared" si="2"/>
        <v>42.857142857142854</v>
      </c>
      <c r="H46" s="250">
        <f t="shared" si="3"/>
        <v>88.235294117647058</v>
      </c>
    </row>
    <row r="47" spans="1:8" x14ac:dyDescent="0.3">
      <c r="A47" s="252" t="s">
        <v>75</v>
      </c>
      <c r="B47" s="262">
        <v>20</v>
      </c>
      <c r="C47" s="261">
        <v>1.8</v>
      </c>
      <c r="D47" s="261">
        <v>1</v>
      </c>
      <c r="E47" s="263">
        <v>0.8</v>
      </c>
      <c r="F47" s="265">
        <v>150</v>
      </c>
      <c r="G47" s="250">
        <f t="shared" si="2"/>
        <v>83.333333333333329</v>
      </c>
      <c r="H47" s="250">
        <f t="shared" si="3"/>
        <v>150</v>
      </c>
    </row>
    <row r="48" spans="1:8" ht="15" x14ac:dyDescent="0.25">
      <c r="A48" s="253" t="s">
        <v>93</v>
      </c>
      <c r="B48" s="260">
        <v>15</v>
      </c>
      <c r="C48" s="261">
        <v>1.8</v>
      </c>
      <c r="D48" s="261">
        <v>0.8</v>
      </c>
      <c r="E48" s="263">
        <v>0.7</v>
      </c>
      <c r="F48" s="265">
        <v>100</v>
      </c>
      <c r="G48" s="250">
        <f t="shared" si="2"/>
        <v>55.555555555555557</v>
      </c>
      <c r="H48" s="250">
        <f t="shared" si="3"/>
        <v>125</v>
      </c>
    </row>
    <row r="49" spans="1:8" ht="15" x14ac:dyDescent="0.25">
      <c r="A49" s="199"/>
      <c r="B49" s="203"/>
      <c r="C49" s="204"/>
      <c r="D49" s="204"/>
      <c r="E49" s="203"/>
      <c r="F49" s="201"/>
      <c r="G49" s="201"/>
      <c r="H49" s="194"/>
    </row>
    <row r="50" spans="1:8" ht="15" x14ac:dyDescent="0.25">
      <c r="A50" s="199"/>
      <c r="B50" s="203"/>
      <c r="C50" s="204"/>
      <c r="D50" s="204"/>
      <c r="E50" s="203"/>
      <c r="F50" s="201"/>
      <c r="G50" s="201"/>
      <c r="H50" s="194"/>
    </row>
    <row r="51" spans="1:8" ht="15" x14ac:dyDescent="0.25">
      <c r="A51" s="199"/>
      <c r="B51" s="203"/>
      <c r="C51" s="204"/>
      <c r="D51" s="204"/>
      <c r="E51" s="203"/>
      <c r="F51" s="201"/>
      <c r="G51" s="201"/>
      <c r="H51" s="194"/>
    </row>
    <row r="52" spans="1:8" ht="15" x14ac:dyDescent="0.25">
      <c r="A52" s="199"/>
      <c r="B52" s="203"/>
      <c r="C52" s="204"/>
      <c r="D52" s="204"/>
      <c r="E52" s="203"/>
      <c r="F52" s="201"/>
      <c r="G52" s="201"/>
      <c r="H52" s="194"/>
    </row>
    <row r="53" spans="1:8" ht="15" x14ac:dyDescent="0.25">
      <c r="A53" s="199"/>
      <c r="B53" s="203"/>
      <c r="C53" s="204"/>
      <c r="D53" s="204"/>
      <c r="E53" s="203"/>
      <c r="F53" s="201"/>
      <c r="G53" s="201"/>
      <c r="H53" s="194"/>
    </row>
    <row r="54" spans="1:8" ht="15" x14ac:dyDescent="0.25">
      <c r="A54" s="199"/>
      <c r="B54" s="203"/>
      <c r="C54" s="204"/>
      <c r="D54" s="204"/>
      <c r="E54" s="203"/>
      <c r="F54" s="201"/>
      <c r="G54" s="201"/>
      <c r="H54" s="194"/>
    </row>
    <row r="55" spans="1:8" ht="15" x14ac:dyDescent="0.25">
      <c r="A55" s="199"/>
      <c r="B55" s="203"/>
      <c r="C55" s="204"/>
      <c r="D55" s="204"/>
      <c r="E55" s="203"/>
      <c r="F55" s="201"/>
      <c r="G55" s="201"/>
      <c r="H55" s="194"/>
    </row>
    <row r="56" spans="1:8" ht="15" x14ac:dyDescent="0.25">
      <c r="A56" s="199"/>
      <c r="B56" s="203"/>
      <c r="C56" s="204"/>
      <c r="D56" s="204"/>
      <c r="E56" s="203"/>
      <c r="F56" s="201"/>
      <c r="G56" s="201"/>
      <c r="H56" s="194"/>
    </row>
    <row r="57" spans="1:8" ht="15" x14ac:dyDescent="0.25">
      <c r="A57" s="199"/>
      <c r="B57" s="203"/>
      <c r="C57" s="204"/>
      <c r="D57" s="204"/>
      <c r="E57" s="203"/>
      <c r="F57" s="201"/>
      <c r="G57" s="201"/>
      <c r="H57" s="194"/>
    </row>
    <row r="58" spans="1:8" ht="15" x14ac:dyDescent="0.25">
      <c r="A58" s="199"/>
      <c r="B58" s="203"/>
      <c r="C58" s="204"/>
      <c r="D58" s="204"/>
      <c r="E58" s="203"/>
      <c r="F58" s="201"/>
      <c r="G58" s="201"/>
      <c r="H58" s="194"/>
    </row>
    <row r="59" spans="1:8" ht="15" x14ac:dyDescent="0.25">
      <c r="A59" s="199"/>
      <c r="B59" s="203"/>
      <c r="C59" s="204"/>
      <c r="D59" s="204"/>
      <c r="E59" s="203"/>
      <c r="F59" s="201"/>
      <c r="G59" s="201"/>
      <c r="H59" s="194"/>
    </row>
    <row r="60" spans="1:8" ht="15" x14ac:dyDescent="0.25">
      <c r="A60" s="199"/>
      <c r="B60" s="203"/>
      <c r="C60" s="204"/>
      <c r="D60" s="204"/>
      <c r="E60" s="203"/>
      <c r="F60" s="201"/>
      <c r="G60" s="201"/>
      <c r="H60" s="194"/>
    </row>
    <row r="61" spans="1:8" x14ac:dyDescent="0.3">
      <c r="A61" s="199"/>
      <c r="B61" s="203"/>
      <c r="C61" s="204"/>
      <c r="D61" s="204"/>
      <c r="E61" s="203"/>
      <c r="F61" s="201"/>
      <c r="G61" s="201"/>
      <c r="H61" s="194"/>
    </row>
    <row r="62" spans="1:8" x14ac:dyDescent="0.3">
      <c r="A62" s="199"/>
      <c r="B62" s="203"/>
      <c r="C62" s="204"/>
      <c r="D62" s="204"/>
      <c r="E62" s="203"/>
      <c r="F62" s="201"/>
      <c r="G62" s="201"/>
      <c r="H62" s="194"/>
    </row>
    <row r="63" spans="1:8" x14ac:dyDescent="0.3">
      <c r="A63" s="199"/>
      <c r="B63" s="203"/>
      <c r="C63" s="204"/>
      <c r="D63" s="204"/>
      <c r="E63" s="203"/>
      <c r="F63" s="201"/>
      <c r="G63" s="201"/>
      <c r="H63" s="194"/>
    </row>
    <row r="64" spans="1:8" x14ac:dyDescent="0.3">
      <c r="A64" s="199"/>
      <c r="B64" s="203"/>
      <c r="C64" s="204"/>
      <c r="D64" s="204"/>
      <c r="E64" s="203"/>
      <c r="F64" s="201"/>
      <c r="G64" s="201"/>
      <c r="H64" s="194"/>
    </row>
    <row r="65" spans="1:8" x14ac:dyDescent="0.3">
      <c r="A65" s="199"/>
      <c r="B65" s="203"/>
      <c r="C65" s="204"/>
      <c r="D65" s="204"/>
      <c r="E65" s="203"/>
      <c r="F65" s="201"/>
      <c r="G65" s="201"/>
      <c r="H65" s="194"/>
    </row>
    <row r="66" spans="1:8" x14ac:dyDescent="0.3">
      <c r="A66" s="199"/>
      <c r="B66" s="203"/>
      <c r="C66" s="204"/>
      <c r="D66" s="204"/>
      <c r="E66" s="203"/>
      <c r="F66" s="201"/>
      <c r="G66" s="201"/>
      <c r="H66" s="194"/>
    </row>
    <row r="67" spans="1:8" x14ac:dyDescent="0.3">
      <c r="A67" s="199"/>
      <c r="B67" s="203"/>
      <c r="C67" s="204"/>
      <c r="D67" s="204"/>
      <c r="E67" s="203"/>
      <c r="F67" s="201"/>
      <c r="G67" s="201"/>
      <c r="H67" s="194"/>
    </row>
    <row r="68" spans="1:8" x14ac:dyDescent="0.3">
      <c r="A68" s="199"/>
      <c r="B68" s="203"/>
      <c r="C68" s="204"/>
      <c r="D68" s="204"/>
      <c r="E68" s="203"/>
      <c r="F68" s="201"/>
      <c r="G68" s="201"/>
      <c r="H68" s="194"/>
    </row>
    <row r="69" spans="1:8" x14ac:dyDescent="0.3">
      <c r="A69" s="199"/>
      <c r="B69" s="203"/>
      <c r="C69" s="204"/>
      <c r="D69" s="204"/>
      <c r="E69" s="203"/>
      <c r="F69" s="201"/>
      <c r="G69" s="201"/>
      <c r="H69" s="194"/>
    </row>
    <row r="70" spans="1:8" x14ac:dyDescent="0.3">
      <c r="A70" s="199"/>
      <c r="B70" s="203"/>
      <c r="C70" s="204"/>
      <c r="D70" s="204"/>
      <c r="E70" s="203"/>
      <c r="F70" s="201"/>
      <c r="G70" s="201"/>
      <c r="H70" s="194"/>
    </row>
    <row r="71" spans="1:8" x14ac:dyDescent="0.3">
      <c r="A71" s="199"/>
      <c r="B71" s="203"/>
      <c r="C71" s="204"/>
      <c r="D71" s="204"/>
      <c r="E71" s="203"/>
      <c r="F71" s="201"/>
      <c r="G71" s="201"/>
      <c r="H71" s="194"/>
    </row>
    <row r="72" spans="1:8" x14ac:dyDescent="0.3">
      <c r="A72" s="199"/>
      <c r="B72" s="203"/>
      <c r="C72" s="204"/>
      <c r="D72" s="204"/>
      <c r="E72" s="203"/>
      <c r="F72" s="201"/>
      <c r="G72" s="201"/>
      <c r="H72" s="194"/>
    </row>
    <row r="73" spans="1:8" x14ac:dyDescent="0.3">
      <c r="A73" s="199"/>
      <c r="B73" s="203"/>
      <c r="C73" s="204"/>
      <c r="D73" s="204"/>
      <c r="E73" s="203"/>
      <c r="F73" s="201"/>
      <c r="G73" s="201"/>
      <c r="H73" s="194"/>
    </row>
    <row r="74" spans="1:8" x14ac:dyDescent="0.3">
      <c r="A74" s="199"/>
      <c r="B74" s="203"/>
      <c r="C74" s="204"/>
      <c r="D74" s="204"/>
      <c r="E74" s="203"/>
      <c r="F74" s="201"/>
      <c r="G74" s="201"/>
      <c r="H74" s="194"/>
    </row>
    <row r="75" spans="1:8" x14ac:dyDescent="0.3">
      <c r="A75" s="199"/>
      <c r="B75" s="203"/>
      <c r="C75" s="204"/>
      <c r="D75" s="204"/>
      <c r="E75" s="203"/>
      <c r="F75" s="201"/>
      <c r="G75" s="201"/>
      <c r="H75" s="194"/>
    </row>
    <row r="76" spans="1:8" x14ac:dyDescent="0.3">
      <c r="A76" s="199"/>
      <c r="B76" s="203"/>
      <c r="C76" s="204"/>
      <c r="D76" s="204"/>
      <c r="E76" s="203"/>
      <c r="F76" s="201"/>
      <c r="G76" s="201"/>
      <c r="H76" s="194"/>
    </row>
    <row r="77" spans="1:8" x14ac:dyDescent="0.3">
      <c r="A77" s="199"/>
      <c r="B77" s="203"/>
      <c r="C77" s="204"/>
      <c r="D77" s="204"/>
      <c r="E77" s="203"/>
      <c r="F77" s="201"/>
      <c r="G77" s="201"/>
      <c r="H77" s="194"/>
    </row>
    <row r="78" spans="1:8" x14ac:dyDescent="0.3">
      <c r="A78" s="199"/>
      <c r="B78" s="203"/>
      <c r="C78" s="204"/>
      <c r="D78" s="204"/>
      <c r="E78" s="203"/>
      <c r="F78" s="201"/>
      <c r="G78" s="201"/>
      <c r="H78" s="194"/>
    </row>
    <row r="79" spans="1:8" x14ac:dyDescent="0.3">
      <c r="A79" s="199"/>
      <c r="B79" s="203"/>
      <c r="C79" s="204"/>
      <c r="D79" s="204"/>
      <c r="E79" s="203"/>
      <c r="F79" s="201"/>
      <c r="G79" s="201"/>
      <c r="H79" s="194"/>
    </row>
    <row r="80" spans="1:8" x14ac:dyDescent="0.3">
      <c r="A80" s="199"/>
      <c r="B80" s="203"/>
      <c r="C80" s="204"/>
      <c r="D80" s="204"/>
      <c r="E80" s="203"/>
      <c r="F80" s="201"/>
      <c r="G80" s="201"/>
      <c r="H80" s="194"/>
    </row>
    <row r="81" spans="1:8" x14ac:dyDescent="0.3">
      <c r="A81" s="199"/>
      <c r="B81" s="203"/>
      <c r="C81" s="204"/>
      <c r="D81" s="204"/>
      <c r="E81" s="203"/>
      <c r="F81" s="201"/>
      <c r="G81" s="201"/>
      <c r="H81" s="194"/>
    </row>
    <row r="82" spans="1:8" x14ac:dyDescent="0.3">
      <c r="A82" s="199"/>
      <c r="B82" s="203"/>
      <c r="C82" s="204"/>
      <c r="D82" s="204"/>
      <c r="E82" s="203"/>
      <c r="F82" s="201"/>
      <c r="G82" s="201"/>
      <c r="H82" s="194"/>
    </row>
    <row r="83" spans="1:8" x14ac:dyDescent="0.3">
      <c r="A83" s="199"/>
      <c r="B83" s="203"/>
      <c r="C83" s="204"/>
      <c r="D83" s="204"/>
      <c r="E83" s="203"/>
      <c r="F83" s="201"/>
      <c r="G83" s="201"/>
      <c r="H83" s="194"/>
    </row>
    <row r="84" spans="1:8" x14ac:dyDescent="0.3">
      <c r="A84" s="199"/>
      <c r="B84" s="203"/>
      <c r="C84" s="204"/>
      <c r="D84" s="204"/>
      <c r="E84" s="203"/>
      <c r="F84" s="201"/>
      <c r="G84" s="201"/>
      <c r="H84" s="194"/>
    </row>
    <row r="85" spans="1:8" x14ac:dyDescent="0.3">
      <c r="A85" s="199"/>
      <c r="B85" s="203"/>
      <c r="C85" s="204"/>
      <c r="D85" s="204"/>
      <c r="E85" s="203"/>
      <c r="F85" s="201"/>
      <c r="G85" s="201"/>
      <c r="H85" s="194"/>
    </row>
    <row r="86" spans="1:8" x14ac:dyDescent="0.3">
      <c r="A86" s="199"/>
      <c r="B86" s="203"/>
      <c r="C86" s="204"/>
      <c r="D86" s="204"/>
      <c r="E86" s="203"/>
      <c r="F86" s="201"/>
      <c r="G86" s="201"/>
      <c r="H86" s="194"/>
    </row>
    <row r="87" spans="1:8" x14ac:dyDescent="0.3">
      <c r="A87" s="199"/>
      <c r="B87" s="203"/>
      <c r="C87" s="204"/>
      <c r="D87" s="204"/>
      <c r="E87" s="203"/>
      <c r="F87" s="201"/>
      <c r="G87" s="201"/>
      <c r="H87" s="194"/>
    </row>
    <row r="88" spans="1:8" x14ac:dyDescent="0.3">
      <c r="A88" s="199"/>
      <c r="B88" s="203"/>
      <c r="C88" s="204"/>
      <c r="D88" s="204"/>
      <c r="E88" s="203"/>
      <c r="F88" s="201"/>
      <c r="G88" s="201"/>
      <c r="H88" s="194"/>
    </row>
    <row r="89" spans="1:8" x14ac:dyDescent="0.3">
      <c r="A89" s="199"/>
      <c r="B89" s="203"/>
      <c r="C89" s="204"/>
      <c r="D89" s="204"/>
      <c r="E89" s="203"/>
      <c r="F89" s="201"/>
      <c r="G89" s="201"/>
      <c r="H89" s="194"/>
    </row>
    <row r="90" spans="1:8" x14ac:dyDescent="0.3">
      <c r="A90" s="199"/>
      <c r="B90" s="203"/>
      <c r="C90" s="204"/>
      <c r="D90" s="204"/>
      <c r="E90" s="203"/>
      <c r="F90" s="201"/>
      <c r="G90" s="201"/>
      <c r="H90" s="194"/>
    </row>
    <row r="91" spans="1:8" x14ac:dyDescent="0.3">
      <c r="A91" s="199"/>
      <c r="B91" s="203"/>
      <c r="C91" s="204"/>
      <c r="D91" s="204"/>
      <c r="E91" s="203"/>
      <c r="F91" s="201"/>
      <c r="G91" s="201"/>
      <c r="H91" s="194"/>
    </row>
    <row r="92" spans="1:8" x14ac:dyDescent="0.3">
      <c r="A92" s="199"/>
      <c r="B92" s="203"/>
      <c r="C92" s="204"/>
      <c r="D92" s="204"/>
      <c r="E92" s="203"/>
      <c r="F92" s="201"/>
      <c r="G92" s="201"/>
      <c r="H92" s="194"/>
    </row>
    <row r="93" spans="1:8" x14ac:dyDescent="0.3">
      <c r="A93" s="199"/>
      <c r="B93" s="203"/>
      <c r="C93" s="204"/>
      <c r="D93" s="204"/>
      <c r="E93" s="203"/>
      <c r="F93" s="201"/>
      <c r="G93" s="201"/>
      <c r="H93" s="194"/>
    </row>
    <row r="94" spans="1:8" x14ac:dyDescent="0.3">
      <c r="A94" s="199"/>
      <c r="B94" s="202"/>
      <c r="C94" s="197"/>
      <c r="D94" s="197"/>
      <c r="E94" s="200"/>
      <c r="F94" s="201"/>
      <c r="G94" s="201"/>
      <c r="H94" s="194"/>
    </row>
    <row r="95" spans="1:8" x14ac:dyDescent="0.3">
      <c r="A95" s="199"/>
      <c r="B95" s="198"/>
      <c r="C95" s="197"/>
      <c r="D95" s="197"/>
      <c r="E95" s="200"/>
      <c r="F95" s="201"/>
      <c r="G95" s="194"/>
      <c r="H95" s="194"/>
    </row>
    <row r="96" spans="1:8" x14ac:dyDescent="0.3">
      <c r="A96" s="199"/>
      <c r="B96" s="198"/>
      <c r="C96" s="197"/>
      <c r="D96" s="197"/>
      <c r="E96" s="200"/>
      <c r="F96" s="201"/>
      <c r="G96" s="194"/>
      <c r="H96" s="194"/>
    </row>
    <row r="97" spans="1:8" x14ac:dyDescent="0.3">
      <c r="A97" s="199"/>
      <c r="B97" s="198"/>
      <c r="C97" s="197"/>
      <c r="D97" s="197"/>
      <c r="E97" s="200"/>
      <c r="F97" s="201"/>
      <c r="G97" s="194"/>
      <c r="H97" s="194"/>
    </row>
    <row r="98" spans="1:8" x14ac:dyDescent="0.3">
      <c r="A98" s="199"/>
      <c r="B98" s="198"/>
      <c r="C98" s="197"/>
      <c r="D98" s="197"/>
      <c r="E98" s="200"/>
      <c r="F98" s="201"/>
      <c r="G98" s="194"/>
      <c r="H98" s="194"/>
    </row>
    <row r="99" spans="1:8" x14ac:dyDescent="0.3">
      <c r="A99" s="199"/>
      <c r="B99" s="198"/>
      <c r="C99" s="197"/>
      <c r="D99" s="197"/>
      <c r="E99" s="200"/>
      <c r="F99" s="201"/>
      <c r="G99" s="194"/>
      <c r="H99" s="194"/>
    </row>
    <row r="100" spans="1:8" x14ac:dyDescent="0.3">
      <c r="A100" s="199"/>
      <c r="B100" s="198"/>
      <c r="C100" s="197"/>
      <c r="D100" s="197"/>
      <c r="E100" s="200"/>
      <c r="F100" s="201"/>
      <c r="G100" s="194"/>
      <c r="H100" s="194"/>
    </row>
    <row r="101" spans="1:8" x14ac:dyDescent="0.3">
      <c r="A101" s="199"/>
      <c r="B101" s="198"/>
      <c r="C101" s="197"/>
      <c r="D101" s="197"/>
      <c r="E101" s="200"/>
      <c r="F101" s="201"/>
      <c r="G101" s="194"/>
      <c r="H101" s="194"/>
    </row>
    <row r="102" spans="1:8" x14ac:dyDescent="0.3">
      <c r="A102" s="199"/>
      <c r="B102" s="198"/>
      <c r="C102" s="197"/>
      <c r="D102" s="197"/>
      <c r="E102" s="200"/>
      <c r="F102" s="201"/>
      <c r="G102" s="194"/>
      <c r="H102" s="194"/>
    </row>
    <row r="103" spans="1:8" x14ac:dyDescent="0.3">
      <c r="A103" s="199"/>
      <c r="B103" s="198"/>
      <c r="C103" s="197"/>
      <c r="D103" s="197"/>
      <c r="E103" s="200"/>
      <c r="F103" s="201"/>
      <c r="G103" s="194"/>
      <c r="H103" s="194"/>
    </row>
    <row r="104" spans="1:8" x14ac:dyDescent="0.3">
      <c r="A104" s="199"/>
      <c r="B104" s="198"/>
      <c r="C104" s="197"/>
      <c r="D104" s="197"/>
      <c r="E104" s="200"/>
      <c r="F104" s="201"/>
      <c r="G104" s="194"/>
      <c r="H104" s="194"/>
    </row>
    <row r="105" spans="1:8" x14ac:dyDescent="0.3">
      <c r="A105" s="199"/>
      <c r="B105" s="198"/>
      <c r="C105" s="197"/>
      <c r="D105" s="197"/>
      <c r="E105" s="200"/>
      <c r="F105" s="201"/>
      <c r="G105" s="194"/>
      <c r="H105" s="194"/>
    </row>
    <row r="106" spans="1:8" x14ac:dyDescent="0.3">
      <c r="A106" s="196"/>
      <c r="B106" s="193"/>
      <c r="C106" s="197"/>
      <c r="D106" s="197"/>
      <c r="E106" s="200"/>
      <c r="F106" s="201"/>
      <c r="G106" s="194"/>
      <c r="H106" s="194"/>
    </row>
    <row r="107" spans="1:8" x14ac:dyDescent="0.3">
      <c r="A107" s="199"/>
      <c r="B107" s="198"/>
      <c r="C107" s="197"/>
      <c r="D107" s="197"/>
      <c r="E107" s="200"/>
      <c r="F107" s="201"/>
      <c r="G107" s="194"/>
      <c r="H107" s="194"/>
    </row>
    <row r="108" spans="1:8" x14ac:dyDescent="0.3">
      <c r="A108" s="199"/>
      <c r="B108" s="198"/>
      <c r="C108" s="197"/>
      <c r="D108" s="197"/>
      <c r="E108" s="200"/>
      <c r="F108" s="201"/>
      <c r="G108" s="194"/>
      <c r="H108" s="194"/>
    </row>
    <row r="109" spans="1:8" x14ac:dyDescent="0.3">
      <c r="A109" s="199"/>
      <c r="B109" s="198"/>
      <c r="C109" s="197"/>
      <c r="D109" s="197"/>
      <c r="E109" s="200"/>
      <c r="F109" s="201"/>
      <c r="G109" s="194"/>
      <c r="H109" s="194"/>
    </row>
    <row r="110" spans="1:8" x14ac:dyDescent="0.3">
      <c r="A110" s="199"/>
      <c r="B110" s="198"/>
      <c r="C110" s="197"/>
      <c r="D110" s="197"/>
      <c r="E110" s="200"/>
      <c r="F110" s="201"/>
      <c r="G110" s="194"/>
      <c r="H110" s="194"/>
    </row>
    <row r="111" spans="1:8" x14ac:dyDescent="0.3">
      <c r="A111" s="199"/>
      <c r="B111" s="198"/>
      <c r="C111" s="197"/>
      <c r="D111" s="197"/>
      <c r="E111" s="200"/>
      <c r="F111" s="201"/>
      <c r="G111" s="194"/>
      <c r="H111" s="194"/>
    </row>
    <row r="112" spans="1:8" x14ac:dyDescent="0.3">
      <c r="A112" s="199"/>
      <c r="B112" s="198"/>
      <c r="C112" s="197"/>
      <c r="D112" s="197"/>
      <c r="E112" s="200"/>
      <c r="F112" s="201"/>
      <c r="G112" s="194"/>
      <c r="H112" s="194"/>
    </row>
    <row r="113" spans="1:8" x14ac:dyDescent="0.3">
      <c r="A113" s="199"/>
      <c r="B113" s="198"/>
      <c r="C113" s="197"/>
      <c r="D113" s="197"/>
      <c r="E113" s="200"/>
      <c r="F113" s="201"/>
      <c r="G113" s="194"/>
      <c r="H113" s="194"/>
    </row>
    <row r="114" spans="1:8" x14ac:dyDescent="0.3">
      <c r="A114" s="199"/>
      <c r="B114" s="198"/>
      <c r="C114" s="197"/>
      <c r="D114" s="197"/>
      <c r="E114" s="200"/>
      <c r="F114" s="201"/>
      <c r="G114" s="194"/>
      <c r="H114" s="194"/>
    </row>
    <row r="115" spans="1:8" x14ac:dyDescent="0.3">
      <c r="A115" s="199"/>
      <c r="B115" s="198"/>
      <c r="C115" s="197"/>
      <c r="D115" s="197"/>
      <c r="E115" s="200"/>
      <c r="F115" s="201"/>
      <c r="G115" s="194"/>
      <c r="H115" s="194"/>
    </row>
    <row r="116" spans="1:8" x14ac:dyDescent="0.3">
      <c r="A116" s="199"/>
      <c r="B116" s="198"/>
      <c r="C116" s="197"/>
      <c r="D116" s="197"/>
      <c r="E116" s="200"/>
      <c r="F116" s="201"/>
      <c r="G116" s="194"/>
      <c r="H116" s="194"/>
    </row>
    <row r="117" spans="1:8" x14ac:dyDescent="0.3">
      <c r="A117" s="199"/>
      <c r="B117" s="198"/>
      <c r="C117" s="197"/>
      <c r="D117" s="197"/>
      <c r="E117" s="200"/>
      <c r="F117" s="201"/>
      <c r="G117" s="194"/>
      <c r="H117" s="194"/>
    </row>
    <row r="118" spans="1:8" x14ac:dyDescent="0.3">
      <c r="A118" s="199"/>
      <c r="B118" s="198"/>
      <c r="C118" s="197"/>
      <c r="D118" s="197"/>
      <c r="E118" s="200"/>
      <c r="F118" s="201"/>
      <c r="G118" s="194"/>
      <c r="H118" s="194"/>
    </row>
    <row r="119" spans="1:8" x14ac:dyDescent="0.3">
      <c r="A119" s="199"/>
      <c r="B119" s="198"/>
      <c r="C119" s="197"/>
      <c r="D119" s="197"/>
      <c r="E119" s="200"/>
      <c r="F119" s="201"/>
      <c r="G119" s="194"/>
      <c r="H119" s="194"/>
    </row>
    <row r="120" spans="1:8" x14ac:dyDescent="0.3">
      <c r="A120" s="199"/>
      <c r="B120" s="198"/>
      <c r="C120" s="197"/>
      <c r="D120" s="197"/>
      <c r="E120" s="200"/>
      <c r="F120" s="201"/>
      <c r="G120" s="194"/>
      <c r="H120" s="194"/>
    </row>
    <row r="121" spans="1:8" x14ac:dyDescent="0.3">
      <c r="A121" s="199"/>
      <c r="B121" s="198"/>
      <c r="C121" s="197"/>
      <c r="D121" s="197"/>
      <c r="E121" s="200"/>
      <c r="F121" s="201"/>
      <c r="G121" s="194"/>
      <c r="H121" s="194"/>
    </row>
    <row r="122" spans="1:8" x14ac:dyDescent="0.3">
      <c r="A122" s="199"/>
      <c r="B122" s="198"/>
      <c r="C122" s="197"/>
      <c r="D122" s="197"/>
      <c r="E122" s="200"/>
      <c r="F122" s="201"/>
      <c r="G122" s="194"/>
      <c r="H122" s="194"/>
    </row>
    <row r="123" spans="1:8" x14ac:dyDescent="0.3">
      <c r="A123" s="199"/>
      <c r="B123" s="198"/>
      <c r="C123" s="197"/>
      <c r="D123" s="197"/>
      <c r="E123" s="200"/>
      <c r="F123" s="201"/>
      <c r="G123" s="194"/>
      <c r="H123" s="194"/>
    </row>
    <row r="124" spans="1:8" x14ac:dyDescent="0.3">
      <c r="A124" s="199"/>
      <c r="B124" s="198"/>
      <c r="C124" s="197"/>
      <c r="D124" s="197"/>
      <c r="E124" s="200"/>
      <c r="F124" s="201"/>
      <c r="G124" s="194"/>
      <c r="H124" s="194"/>
    </row>
    <row r="125" spans="1:8" x14ac:dyDescent="0.3">
      <c r="A125" s="196"/>
      <c r="B125" s="193"/>
      <c r="C125" s="197"/>
      <c r="D125" s="197"/>
      <c r="E125" s="200"/>
      <c r="F125" s="201"/>
      <c r="G125" s="194"/>
      <c r="H125" s="194"/>
    </row>
    <row r="126" spans="1:8" x14ac:dyDescent="0.3">
      <c r="A126" s="199"/>
      <c r="B126" s="198"/>
      <c r="C126" s="198"/>
      <c r="D126" s="198"/>
      <c r="E126" s="200"/>
      <c r="F126" s="195"/>
      <c r="G126" s="194"/>
      <c r="H126" s="194"/>
    </row>
    <row r="127" spans="1:8" x14ac:dyDescent="0.3">
      <c r="A127" s="196"/>
      <c r="B127" s="198"/>
      <c r="C127" s="198"/>
      <c r="D127" s="198"/>
      <c r="E127" s="200"/>
      <c r="F127" s="195"/>
      <c r="G127" s="194"/>
      <c r="H127" s="194"/>
    </row>
    <row r="128" spans="1:8" x14ac:dyDescent="0.3">
      <c r="A128" s="196"/>
      <c r="B128" s="198"/>
      <c r="C128" s="198"/>
      <c r="D128" s="198"/>
      <c r="E128" s="200"/>
      <c r="F128" s="195"/>
      <c r="G128" s="194"/>
      <c r="H128" s="194"/>
    </row>
    <row r="129" spans="1:8" x14ac:dyDescent="0.3">
      <c r="A129" s="196"/>
      <c r="B129" s="198"/>
      <c r="C129" s="198"/>
      <c r="D129" s="198"/>
      <c r="E129" s="200"/>
      <c r="F129" s="195"/>
      <c r="G129" s="194"/>
      <c r="H129" s="194"/>
    </row>
    <row r="130" spans="1:8" x14ac:dyDescent="0.3">
      <c r="A130" s="196"/>
      <c r="B130" s="198"/>
      <c r="C130" s="198"/>
      <c r="D130" s="198"/>
      <c r="E130" s="200"/>
      <c r="F130" s="195"/>
      <c r="G130" s="194"/>
      <c r="H130" s="194"/>
    </row>
    <row r="131" spans="1:8" x14ac:dyDescent="0.3">
      <c r="A131" s="196"/>
      <c r="B131" s="198"/>
      <c r="C131" s="198"/>
      <c r="D131" s="198"/>
      <c r="E131" s="200"/>
      <c r="F131" s="195"/>
      <c r="G131" s="194"/>
      <c r="H131" s="194"/>
    </row>
    <row r="132" spans="1:8" x14ac:dyDescent="0.3">
      <c r="A132" s="196"/>
      <c r="B132" s="198"/>
      <c r="C132" s="198"/>
      <c r="D132" s="198"/>
      <c r="E132" s="200"/>
      <c r="F132" s="195"/>
      <c r="G132" s="194"/>
      <c r="H132" s="194"/>
    </row>
    <row r="133" spans="1:8" x14ac:dyDescent="0.3">
      <c r="A133" s="196"/>
      <c r="B133" s="198"/>
      <c r="C133" s="198"/>
      <c r="D133" s="198"/>
      <c r="E133" s="200"/>
      <c r="F133" s="195"/>
      <c r="G133" s="194"/>
      <c r="H133" s="194"/>
    </row>
    <row r="134" spans="1:8" x14ac:dyDescent="0.3">
      <c r="A134" s="196"/>
      <c r="B134" s="198"/>
      <c r="C134" s="198"/>
      <c r="D134" s="198"/>
      <c r="E134" s="200"/>
      <c r="F134" s="195"/>
      <c r="G134" s="194"/>
      <c r="H134" s="194"/>
    </row>
    <row r="135" spans="1:8" x14ac:dyDescent="0.3">
      <c r="A135" s="196"/>
      <c r="B135" s="198"/>
      <c r="C135" s="198"/>
      <c r="D135" s="198"/>
      <c r="E135" s="200"/>
      <c r="F135" s="195"/>
      <c r="G135" s="194"/>
      <c r="H135" s="194"/>
    </row>
    <row r="136" spans="1:8" x14ac:dyDescent="0.3">
      <c r="A136" s="196"/>
      <c r="B136" s="198"/>
      <c r="C136" s="198"/>
      <c r="D136" s="198"/>
      <c r="E136" s="200"/>
      <c r="F136" s="195"/>
      <c r="G136" s="194"/>
      <c r="H136" s="194"/>
    </row>
    <row r="137" spans="1:8" x14ac:dyDescent="0.3">
      <c r="A137" s="196"/>
      <c r="B137" s="198"/>
      <c r="C137" s="198"/>
      <c r="D137" s="198"/>
      <c r="E137" s="200"/>
      <c r="F137" s="195"/>
      <c r="G137" s="194"/>
      <c r="H137" s="194"/>
    </row>
    <row r="138" spans="1:8" x14ac:dyDescent="0.3">
      <c r="A138" s="196"/>
      <c r="B138" s="198"/>
      <c r="C138" s="198"/>
      <c r="D138" s="198"/>
      <c r="E138" s="200"/>
      <c r="F138" s="195"/>
      <c r="G138" s="194"/>
      <c r="H138" s="194"/>
    </row>
    <row r="139" spans="1:8" x14ac:dyDescent="0.3">
      <c r="A139" s="196"/>
      <c r="B139" s="198"/>
      <c r="C139" s="198"/>
      <c r="D139" s="198"/>
      <c r="E139" s="200"/>
      <c r="F139" s="195"/>
      <c r="G139" s="194"/>
      <c r="H139" s="194"/>
    </row>
    <row r="140" spans="1:8" x14ac:dyDescent="0.3">
      <c r="A140" s="199"/>
      <c r="B140" s="198"/>
      <c r="C140" s="198"/>
      <c r="D140" s="198"/>
      <c r="E140" s="200"/>
      <c r="F140" s="195"/>
      <c r="G140" s="194"/>
      <c r="H140" s="194"/>
    </row>
    <row r="141" spans="1:8" x14ac:dyDescent="0.3">
      <c r="A141" s="196"/>
      <c r="B141" s="193"/>
      <c r="C141" s="193"/>
      <c r="D141" s="193"/>
      <c r="E141" s="200"/>
      <c r="F141" s="195"/>
      <c r="G141" s="194"/>
      <c r="H141" s="194"/>
    </row>
    <row r="142" spans="1:8" x14ac:dyDescent="0.3">
      <c r="A142" s="199"/>
      <c r="B142" s="198"/>
      <c r="C142" s="198"/>
      <c r="D142" s="198"/>
      <c r="F142" s="195"/>
      <c r="G142" s="194"/>
      <c r="H142" s="194"/>
    </row>
    <row r="143" spans="1:8" x14ac:dyDescent="0.3">
      <c r="A143" s="196"/>
      <c r="B143" s="193"/>
      <c r="C143" s="193"/>
      <c r="D143" s="193"/>
      <c r="F143" s="195"/>
      <c r="G143" s="194"/>
      <c r="H143" s="194"/>
    </row>
    <row r="161" spans="3:5" x14ac:dyDescent="0.3">
      <c r="C161" s="198"/>
      <c r="D161" s="198"/>
      <c r="E161" s="193"/>
    </row>
    <row r="162" spans="3:5" x14ac:dyDescent="0.3">
      <c r="C162" s="198"/>
      <c r="D162" s="198"/>
      <c r="E162" s="193"/>
    </row>
    <row r="163" spans="3:5" x14ac:dyDescent="0.3">
      <c r="C163" s="198"/>
      <c r="D163" s="198"/>
      <c r="E163" s="193"/>
    </row>
    <row r="164" spans="3:5" x14ac:dyDescent="0.3">
      <c r="C164" s="198"/>
      <c r="D164" s="198"/>
      <c r="E164" s="193"/>
    </row>
    <row r="165" spans="3:5" x14ac:dyDescent="0.3">
      <c r="C165" s="198"/>
      <c r="D165" s="198"/>
      <c r="E165" s="193"/>
    </row>
    <row r="166" spans="3:5" x14ac:dyDescent="0.3">
      <c r="C166" s="198"/>
      <c r="D166" s="198"/>
      <c r="E166" s="193"/>
    </row>
    <row r="167" spans="3:5" x14ac:dyDescent="0.3">
      <c r="C167" s="198"/>
      <c r="D167" s="198"/>
      <c r="E167" s="193"/>
    </row>
    <row r="168" spans="3:5" x14ac:dyDescent="0.3">
      <c r="C168" s="198"/>
      <c r="D168" s="198"/>
    </row>
    <row r="169" spans="3:5" x14ac:dyDescent="0.3">
      <c r="C169" s="198"/>
      <c r="D169" s="198"/>
    </row>
    <row r="170" spans="3:5" x14ac:dyDescent="0.3">
      <c r="C170" s="198"/>
      <c r="D170" s="198"/>
    </row>
    <row r="171" spans="3:5" x14ac:dyDescent="0.3">
      <c r="C171" s="198"/>
      <c r="D171" s="198"/>
    </row>
    <row r="172" spans="3:5" x14ac:dyDescent="0.3">
      <c r="C172" s="198"/>
      <c r="D172" s="198"/>
    </row>
    <row r="173" spans="3:5" x14ac:dyDescent="0.3">
      <c r="C173" s="198"/>
      <c r="D173" s="198"/>
    </row>
    <row r="174" spans="3:5" x14ac:dyDescent="0.3">
      <c r="C174" s="198"/>
      <c r="D174" s="198"/>
    </row>
    <row r="175" spans="3:5" x14ac:dyDescent="0.3">
      <c r="C175" s="198"/>
      <c r="D175" s="198"/>
    </row>
    <row r="176" spans="3:5" x14ac:dyDescent="0.3">
      <c r="C176" s="198"/>
      <c r="D176" s="198"/>
    </row>
    <row r="177" spans="3:4" x14ac:dyDescent="0.3">
      <c r="C177" s="198"/>
      <c r="D177" s="198"/>
    </row>
    <row r="178" spans="3:4" x14ac:dyDescent="0.3">
      <c r="C178" s="198"/>
      <c r="D178" s="198"/>
    </row>
    <row r="179" spans="3:4" x14ac:dyDescent="0.3">
      <c r="C179" s="198"/>
      <c r="D179" s="198"/>
    </row>
    <row r="180" spans="3:4" x14ac:dyDescent="0.3">
      <c r="C180" s="198"/>
      <c r="D180" s="198"/>
    </row>
    <row r="181" spans="3:4" x14ac:dyDescent="0.3">
      <c r="C181" s="198"/>
      <c r="D181" s="198"/>
    </row>
    <row r="182" spans="3:4" x14ac:dyDescent="0.3">
      <c r="C182" s="198"/>
      <c r="D182" s="198"/>
    </row>
    <row r="183" spans="3:4" x14ac:dyDescent="0.3">
      <c r="C183" s="198"/>
      <c r="D183" s="198"/>
    </row>
    <row r="184" spans="3:4" x14ac:dyDescent="0.3">
      <c r="C184" s="198"/>
      <c r="D184" s="198"/>
    </row>
    <row r="185" spans="3:4" x14ac:dyDescent="0.3">
      <c r="C185" s="198"/>
      <c r="D185" s="198"/>
    </row>
    <row r="186" spans="3:4" x14ac:dyDescent="0.3">
      <c r="C186" s="198"/>
      <c r="D186" s="198"/>
    </row>
    <row r="187" spans="3:4" x14ac:dyDescent="0.3">
      <c r="C187" s="198"/>
      <c r="D187" s="198"/>
    </row>
    <row r="188" spans="3:4" x14ac:dyDescent="0.3">
      <c r="C188" s="198"/>
      <c r="D188" s="198"/>
    </row>
    <row r="189" spans="3:4" x14ac:dyDescent="0.3">
      <c r="C189" s="198"/>
      <c r="D189" s="198"/>
    </row>
    <row r="190" spans="3:4" x14ac:dyDescent="0.3">
      <c r="C190" s="198"/>
      <c r="D190" s="198"/>
    </row>
    <row r="191" spans="3:4" x14ac:dyDescent="0.3">
      <c r="C191" s="198"/>
      <c r="D191" s="198"/>
    </row>
    <row r="192" spans="3:4" x14ac:dyDescent="0.3">
      <c r="C192" s="198"/>
      <c r="D192" s="198"/>
    </row>
    <row r="193" spans="3:4" x14ac:dyDescent="0.3">
      <c r="C193" s="198"/>
      <c r="D193" s="198"/>
    </row>
    <row r="194" spans="3:4" x14ac:dyDescent="0.3">
      <c r="C194" s="198"/>
      <c r="D194" s="198"/>
    </row>
    <row r="195" spans="3:4" x14ac:dyDescent="0.3">
      <c r="C195" s="198"/>
      <c r="D195" s="198"/>
    </row>
    <row r="196" spans="3:4" x14ac:dyDescent="0.3">
      <c r="C196" s="198"/>
      <c r="D196" s="198"/>
    </row>
    <row r="197" spans="3:4" x14ac:dyDescent="0.3">
      <c r="C197" s="198"/>
      <c r="D197" s="198"/>
    </row>
    <row r="198" spans="3:4" x14ac:dyDescent="0.3">
      <c r="C198" s="198"/>
      <c r="D198" s="198"/>
    </row>
    <row r="199" spans="3:4" x14ac:dyDescent="0.3">
      <c r="C199" s="198"/>
      <c r="D199" s="198"/>
    </row>
    <row r="200" spans="3:4" x14ac:dyDescent="0.3">
      <c r="C200" s="198"/>
      <c r="D200" s="198"/>
    </row>
    <row r="201" spans="3:4" x14ac:dyDescent="0.3">
      <c r="C201" s="198"/>
      <c r="D201" s="198"/>
    </row>
    <row r="202" spans="3:4" x14ac:dyDescent="0.3">
      <c r="C202" s="198"/>
      <c r="D202" s="198"/>
    </row>
    <row r="203" spans="3:4" x14ac:dyDescent="0.3">
      <c r="C203" s="198"/>
      <c r="D203" s="198"/>
    </row>
    <row r="204" spans="3:4" x14ac:dyDescent="0.3">
      <c r="C204" s="198"/>
      <c r="D204" s="198"/>
    </row>
    <row r="205" spans="3:4" x14ac:dyDescent="0.3">
      <c r="C205" s="198"/>
      <c r="D205" s="198"/>
    </row>
    <row r="206" spans="3:4" x14ac:dyDescent="0.3">
      <c r="C206" s="198"/>
      <c r="D206" s="198"/>
    </row>
    <row r="207" spans="3:4" x14ac:dyDescent="0.3">
      <c r="C207" s="198"/>
      <c r="D207" s="198"/>
    </row>
    <row r="208" spans="3:4" x14ac:dyDescent="0.3">
      <c r="C208" s="198"/>
      <c r="D208" s="198"/>
    </row>
    <row r="209" spans="3:4" x14ac:dyDescent="0.3">
      <c r="C209" s="198"/>
      <c r="D209" s="198"/>
    </row>
    <row r="210" spans="3:4" x14ac:dyDescent="0.3">
      <c r="C210" s="198"/>
      <c r="D210" s="198"/>
    </row>
    <row r="211" spans="3:4" x14ac:dyDescent="0.3">
      <c r="C211" s="198"/>
      <c r="D211" s="198"/>
    </row>
    <row r="212" spans="3:4" x14ac:dyDescent="0.3">
      <c r="C212" s="198"/>
      <c r="D212" s="198"/>
    </row>
    <row r="213" spans="3:4" x14ac:dyDescent="0.3">
      <c r="C213" s="198"/>
      <c r="D213" s="198"/>
    </row>
    <row r="214" spans="3:4" x14ac:dyDescent="0.3">
      <c r="C214" s="198"/>
      <c r="D214" s="198"/>
    </row>
    <row r="215" spans="3:4" x14ac:dyDescent="0.3">
      <c r="C215" s="198"/>
      <c r="D215" s="198"/>
    </row>
    <row r="216" spans="3:4" x14ac:dyDescent="0.3">
      <c r="C216" s="198"/>
      <c r="D216" s="198"/>
    </row>
    <row r="217" spans="3:4" x14ac:dyDescent="0.3">
      <c r="C217" s="198"/>
      <c r="D217" s="198"/>
    </row>
    <row r="218" spans="3:4" x14ac:dyDescent="0.3">
      <c r="C218" s="198"/>
      <c r="D218" s="198"/>
    </row>
    <row r="219" spans="3:4" x14ac:dyDescent="0.3">
      <c r="C219" s="198"/>
      <c r="D219" s="198"/>
    </row>
    <row r="220" spans="3:4" x14ac:dyDescent="0.3">
      <c r="C220" s="198"/>
      <c r="D220" s="198"/>
    </row>
    <row r="221" spans="3:4" x14ac:dyDescent="0.3">
      <c r="C221" s="198"/>
      <c r="D221" s="198"/>
    </row>
    <row r="222" spans="3:4" x14ac:dyDescent="0.3">
      <c r="C222" s="198"/>
      <c r="D222" s="198"/>
    </row>
    <row r="223" spans="3:4" x14ac:dyDescent="0.3">
      <c r="C223" s="198"/>
      <c r="D223" s="198"/>
    </row>
    <row r="224" spans="3:4" x14ac:dyDescent="0.3">
      <c r="C224" s="198"/>
      <c r="D224" s="198"/>
    </row>
    <row r="225" spans="3:4" x14ac:dyDescent="0.3">
      <c r="C225" s="198"/>
      <c r="D225" s="198"/>
    </row>
    <row r="226" spans="3:4" x14ac:dyDescent="0.3">
      <c r="C226" s="198"/>
      <c r="D226" s="198"/>
    </row>
    <row r="227" spans="3:4" x14ac:dyDescent="0.3">
      <c r="C227" s="198"/>
      <c r="D227" s="198"/>
    </row>
    <row r="228" spans="3:4" x14ac:dyDescent="0.3">
      <c r="C228" s="198"/>
      <c r="D228" s="198"/>
    </row>
    <row r="229" spans="3:4" x14ac:dyDescent="0.3">
      <c r="C229" s="198"/>
      <c r="D229" s="198"/>
    </row>
    <row r="230" spans="3:4" x14ac:dyDescent="0.3">
      <c r="C230" s="198"/>
      <c r="D230" s="198"/>
    </row>
    <row r="231" spans="3:4" x14ac:dyDescent="0.3">
      <c r="C231" s="198"/>
      <c r="D231" s="198"/>
    </row>
    <row r="232" spans="3:4" x14ac:dyDescent="0.3">
      <c r="C232" s="198"/>
      <c r="D232" s="198"/>
    </row>
    <row r="233" spans="3:4" x14ac:dyDescent="0.3">
      <c r="C233" s="198"/>
      <c r="D233" s="198"/>
    </row>
    <row r="234" spans="3:4" x14ac:dyDescent="0.3">
      <c r="C234" s="198"/>
      <c r="D234" s="198"/>
    </row>
    <row r="235" spans="3:4" x14ac:dyDescent="0.3">
      <c r="C235" s="198"/>
      <c r="D235" s="198"/>
    </row>
    <row r="236" spans="3:4" x14ac:dyDescent="0.3">
      <c r="C236" s="198"/>
      <c r="D236" s="198"/>
    </row>
    <row r="237" spans="3:4" x14ac:dyDescent="0.3">
      <c r="C237" s="198"/>
      <c r="D237" s="198"/>
    </row>
    <row r="238" spans="3:4" x14ac:dyDescent="0.3">
      <c r="C238" s="198"/>
      <c r="D238" s="198"/>
    </row>
    <row r="239" spans="3:4" x14ac:dyDescent="0.3">
      <c r="C239" s="198"/>
      <c r="D239" s="198"/>
    </row>
    <row r="240" spans="3:4" x14ac:dyDescent="0.3">
      <c r="C240" s="198"/>
      <c r="D240" s="198"/>
    </row>
    <row r="241" spans="3:4" x14ac:dyDescent="0.3">
      <c r="C241" s="198"/>
      <c r="D241" s="198"/>
    </row>
    <row r="242" spans="3:4" x14ac:dyDescent="0.3">
      <c r="C242" s="198"/>
      <c r="D242" s="198"/>
    </row>
    <row r="243" spans="3:4" x14ac:dyDescent="0.3">
      <c r="C243" s="198"/>
      <c r="D243" s="198"/>
    </row>
    <row r="244" spans="3:4" x14ac:dyDescent="0.3">
      <c r="C244" s="198"/>
      <c r="D244" s="198"/>
    </row>
    <row r="245" spans="3:4" x14ac:dyDescent="0.3">
      <c r="C245" s="198"/>
      <c r="D245" s="198"/>
    </row>
    <row r="246" spans="3:4" x14ac:dyDescent="0.3">
      <c r="C246" s="198"/>
      <c r="D246" s="198"/>
    </row>
    <row r="247" spans="3:4" x14ac:dyDescent="0.3">
      <c r="C247" s="198"/>
      <c r="D247" s="198"/>
    </row>
    <row r="248" spans="3:4" x14ac:dyDescent="0.3">
      <c r="C248" s="198"/>
      <c r="D248" s="198"/>
    </row>
    <row r="249" spans="3:4" x14ac:dyDescent="0.3">
      <c r="C249" s="198"/>
      <c r="D249" s="198"/>
    </row>
    <row r="250" spans="3:4" x14ac:dyDescent="0.3">
      <c r="C250" s="198"/>
      <c r="D250" s="198"/>
    </row>
    <row r="251" spans="3:4" x14ac:dyDescent="0.3">
      <c r="C251" s="198"/>
      <c r="D251" s="198"/>
    </row>
    <row r="252" spans="3:4" x14ac:dyDescent="0.3">
      <c r="C252" s="198"/>
      <c r="D252" s="198"/>
    </row>
    <row r="253" spans="3:4" x14ac:dyDescent="0.3">
      <c r="C253" s="198"/>
      <c r="D253" s="198"/>
    </row>
    <row r="254" spans="3:4" x14ac:dyDescent="0.3">
      <c r="C254" s="198"/>
      <c r="D254" s="198"/>
    </row>
    <row r="255" spans="3:4" x14ac:dyDescent="0.3">
      <c r="C255" s="198"/>
      <c r="D255" s="198"/>
    </row>
    <row r="256" spans="3:4" x14ac:dyDescent="0.3">
      <c r="C256" s="198"/>
      <c r="D256" s="198"/>
    </row>
    <row r="257" spans="3:4" x14ac:dyDescent="0.3">
      <c r="C257" s="198"/>
      <c r="D257" s="198"/>
    </row>
    <row r="258" spans="3:4" x14ac:dyDescent="0.3">
      <c r="C258" s="198"/>
      <c r="D258" s="198"/>
    </row>
    <row r="259" spans="3:4" x14ac:dyDescent="0.3">
      <c r="C259" s="198"/>
      <c r="D259" s="198"/>
    </row>
    <row r="260" spans="3:4" x14ac:dyDescent="0.3">
      <c r="C260" s="198"/>
      <c r="D260" s="198"/>
    </row>
    <row r="261" spans="3:4" x14ac:dyDescent="0.3">
      <c r="C261" s="198"/>
      <c r="D261" s="198"/>
    </row>
    <row r="262" spans="3:4" x14ac:dyDescent="0.3">
      <c r="C262" s="198"/>
      <c r="D262" s="198"/>
    </row>
    <row r="263" spans="3:4" x14ac:dyDescent="0.3">
      <c r="C263" s="198"/>
      <c r="D263" s="198"/>
    </row>
    <row r="264" spans="3:4" x14ac:dyDescent="0.3">
      <c r="C264" s="198"/>
      <c r="D264" s="198"/>
    </row>
    <row r="265" spans="3:4" x14ac:dyDescent="0.3">
      <c r="C265" s="198"/>
      <c r="D265" s="198"/>
    </row>
    <row r="266" spans="3:4" x14ac:dyDescent="0.3">
      <c r="C266" s="198"/>
      <c r="D266" s="198"/>
    </row>
    <row r="267" spans="3:4" x14ac:dyDescent="0.3">
      <c r="C267" s="198"/>
      <c r="D267" s="198"/>
    </row>
    <row r="268" spans="3:4" x14ac:dyDescent="0.3">
      <c r="C268" s="198"/>
      <c r="D268" s="198"/>
    </row>
    <row r="269" spans="3:4" x14ac:dyDescent="0.3">
      <c r="C269" s="198"/>
      <c r="D269" s="198"/>
    </row>
    <row r="270" spans="3:4" x14ac:dyDescent="0.3">
      <c r="C270" s="198"/>
      <c r="D270" s="198"/>
    </row>
    <row r="271" spans="3:4" x14ac:dyDescent="0.3">
      <c r="C271" s="198"/>
      <c r="D271" s="198"/>
    </row>
    <row r="272" spans="3:4" x14ac:dyDescent="0.3">
      <c r="C272" s="198"/>
      <c r="D272" s="198"/>
    </row>
    <row r="273" spans="3:4" x14ac:dyDescent="0.3">
      <c r="C273" s="198"/>
      <c r="D273" s="198"/>
    </row>
    <row r="274" spans="3:4" x14ac:dyDescent="0.3">
      <c r="C274" s="198"/>
      <c r="D274" s="198"/>
    </row>
    <row r="275" spans="3:4" x14ac:dyDescent="0.3">
      <c r="C275" s="198"/>
      <c r="D275" s="198"/>
    </row>
    <row r="276" spans="3:4" x14ac:dyDescent="0.3">
      <c r="C276" s="198"/>
      <c r="D276" s="198"/>
    </row>
    <row r="277" spans="3:4" x14ac:dyDescent="0.3">
      <c r="C277" s="198"/>
      <c r="D277" s="198"/>
    </row>
    <row r="278" spans="3:4" x14ac:dyDescent="0.3">
      <c r="C278" s="198"/>
      <c r="D278" s="198"/>
    </row>
    <row r="279" spans="3:4" x14ac:dyDescent="0.3">
      <c r="C279" s="198"/>
      <c r="D279" s="198"/>
    </row>
    <row r="280" spans="3:4" x14ac:dyDescent="0.3">
      <c r="C280" s="198"/>
      <c r="D280" s="198"/>
    </row>
    <row r="281" spans="3:4" x14ac:dyDescent="0.3">
      <c r="C281" s="198"/>
      <c r="D281" s="198"/>
    </row>
    <row r="282" spans="3:4" x14ac:dyDescent="0.3">
      <c r="C282" s="198"/>
      <c r="D282" s="198"/>
    </row>
    <row r="283" spans="3:4" x14ac:dyDescent="0.3">
      <c r="C283" s="198"/>
      <c r="D283" s="198"/>
    </row>
    <row r="284" spans="3:4" x14ac:dyDescent="0.3">
      <c r="C284" s="198"/>
      <c r="D284" s="198"/>
    </row>
    <row r="285" spans="3:4" x14ac:dyDescent="0.3">
      <c r="C285" s="198"/>
      <c r="D285" s="198"/>
    </row>
    <row r="286" spans="3:4" x14ac:dyDescent="0.3">
      <c r="C286" s="198"/>
      <c r="D286" s="198"/>
    </row>
    <row r="287" spans="3:4" x14ac:dyDescent="0.3">
      <c r="C287" s="198"/>
      <c r="D287" s="198"/>
    </row>
    <row r="288" spans="3:4" x14ac:dyDescent="0.3">
      <c r="C288" s="198"/>
      <c r="D288" s="198"/>
    </row>
    <row r="289" spans="3:4" x14ac:dyDescent="0.3">
      <c r="C289" s="198"/>
      <c r="D289" s="198"/>
    </row>
    <row r="290" spans="3:4" x14ac:dyDescent="0.3">
      <c r="C290" s="198"/>
      <c r="D290" s="198"/>
    </row>
    <row r="291" spans="3:4" x14ac:dyDescent="0.3">
      <c r="C291" s="198"/>
      <c r="D291" s="198"/>
    </row>
    <row r="292" spans="3:4" x14ac:dyDescent="0.3">
      <c r="C292" s="198"/>
      <c r="D292" s="198"/>
    </row>
    <row r="293" spans="3:4" x14ac:dyDescent="0.3">
      <c r="C293" s="198"/>
      <c r="D293" s="198"/>
    </row>
    <row r="294" spans="3:4" x14ac:dyDescent="0.3">
      <c r="C294" s="198"/>
      <c r="D294" s="198"/>
    </row>
    <row r="295" spans="3:4" x14ac:dyDescent="0.3">
      <c r="C295" s="198"/>
      <c r="D295" s="198"/>
    </row>
    <row r="296" spans="3:4" x14ac:dyDescent="0.3">
      <c r="C296" s="198"/>
      <c r="D296" s="198"/>
    </row>
    <row r="297" spans="3:4" x14ac:dyDescent="0.3">
      <c r="C297" s="198"/>
      <c r="D297" s="198"/>
    </row>
    <row r="298" spans="3:4" x14ac:dyDescent="0.3">
      <c r="C298" s="198"/>
      <c r="D298" s="198"/>
    </row>
    <row r="299" spans="3:4" x14ac:dyDescent="0.3">
      <c r="C299" s="198"/>
      <c r="D299" s="198"/>
    </row>
    <row r="300" spans="3:4" x14ac:dyDescent="0.3">
      <c r="C300" s="198"/>
      <c r="D300" s="198"/>
    </row>
    <row r="301" spans="3:4" x14ac:dyDescent="0.3">
      <c r="C301" s="198"/>
      <c r="D301" s="198"/>
    </row>
    <row r="302" spans="3:4" x14ac:dyDescent="0.3">
      <c r="C302" s="198"/>
      <c r="D302" s="198"/>
    </row>
    <row r="303" spans="3:4" x14ac:dyDescent="0.3">
      <c r="C303" s="198"/>
      <c r="D303" s="198"/>
    </row>
    <row r="304" spans="3:4" x14ac:dyDescent="0.3">
      <c r="C304" s="198"/>
      <c r="D304" s="198"/>
    </row>
    <row r="305" spans="3:4" x14ac:dyDescent="0.3">
      <c r="C305" s="198"/>
      <c r="D305" s="198"/>
    </row>
    <row r="306" spans="3:4" x14ac:dyDescent="0.3">
      <c r="C306" s="198"/>
      <c r="D306" s="198"/>
    </row>
    <row r="307" spans="3:4" x14ac:dyDescent="0.3">
      <c r="C307" s="192"/>
      <c r="D307" s="192"/>
    </row>
    <row r="308" spans="3:4" x14ac:dyDescent="0.3">
      <c r="C308" s="192"/>
      <c r="D308" s="192"/>
    </row>
    <row r="309" spans="3:4" x14ac:dyDescent="0.3">
      <c r="C309" s="192"/>
      <c r="D309" s="192"/>
    </row>
    <row r="310" spans="3:4" x14ac:dyDescent="0.3">
      <c r="C310" s="192"/>
      <c r="D310" s="192"/>
    </row>
    <row r="311" spans="3:4" x14ac:dyDescent="0.3">
      <c r="C311" s="192"/>
      <c r="D311" s="192"/>
    </row>
    <row r="312" spans="3:4" x14ac:dyDescent="0.3">
      <c r="C312" s="192"/>
      <c r="D312" s="192"/>
    </row>
    <row r="313" spans="3:4" x14ac:dyDescent="0.3">
      <c r="C313" s="192"/>
      <c r="D313" s="192"/>
    </row>
    <row r="314" spans="3:4" x14ac:dyDescent="0.3">
      <c r="C314" s="192"/>
      <c r="D314" s="192"/>
    </row>
    <row r="315" spans="3:4" x14ac:dyDescent="0.3">
      <c r="C315" s="192"/>
      <c r="D315" s="192"/>
    </row>
    <row r="316" spans="3:4" x14ac:dyDescent="0.3">
      <c r="C316" s="192"/>
      <c r="D316" s="192"/>
    </row>
    <row r="317" spans="3:4" x14ac:dyDescent="0.3">
      <c r="C317" s="192"/>
      <c r="D317" s="192"/>
    </row>
    <row r="318" spans="3:4" x14ac:dyDescent="0.3">
      <c r="C318" s="192"/>
      <c r="D318" s="192"/>
    </row>
    <row r="319" spans="3:4" x14ac:dyDescent="0.3">
      <c r="C319" s="192"/>
      <c r="D319" s="192"/>
    </row>
    <row r="320" spans="3:4" x14ac:dyDescent="0.3">
      <c r="C320" s="192"/>
      <c r="D320" s="192"/>
    </row>
    <row r="321" spans="3:4" x14ac:dyDescent="0.3">
      <c r="C321" s="192"/>
      <c r="D321" s="192"/>
    </row>
    <row r="322" spans="3:4" x14ac:dyDescent="0.3">
      <c r="C322" s="192"/>
      <c r="D322" s="192"/>
    </row>
    <row r="323" spans="3:4" x14ac:dyDescent="0.3">
      <c r="C323" s="192"/>
      <c r="D323" s="192"/>
    </row>
    <row r="324" spans="3:4" x14ac:dyDescent="0.3">
      <c r="C324" s="192"/>
      <c r="D324" s="192"/>
    </row>
    <row r="325" spans="3:4" x14ac:dyDescent="0.3">
      <c r="C325" s="192"/>
      <c r="D325" s="192"/>
    </row>
    <row r="326" spans="3:4" x14ac:dyDescent="0.3">
      <c r="C326" s="192"/>
      <c r="D326" s="192"/>
    </row>
    <row r="327" spans="3:4" x14ac:dyDescent="0.3">
      <c r="C327" s="192"/>
      <c r="D327" s="192"/>
    </row>
    <row r="328" spans="3:4" x14ac:dyDescent="0.3">
      <c r="C328" s="192"/>
      <c r="D328" s="192"/>
    </row>
    <row r="329" spans="3:4" x14ac:dyDescent="0.3">
      <c r="C329" s="192"/>
      <c r="D329" s="192"/>
    </row>
    <row r="330" spans="3:4" x14ac:dyDescent="0.3">
      <c r="C330" s="192"/>
      <c r="D330" s="192"/>
    </row>
    <row r="331" spans="3:4" x14ac:dyDescent="0.3">
      <c r="C331" s="192"/>
      <c r="D331" s="192"/>
    </row>
    <row r="332" spans="3:4" x14ac:dyDescent="0.3">
      <c r="C332" s="192"/>
      <c r="D332" s="192"/>
    </row>
    <row r="333" spans="3:4" x14ac:dyDescent="0.3">
      <c r="C333" s="192"/>
      <c r="D333" s="192"/>
    </row>
    <row r="334" spans="3:4" x14ac:dyDescent="0.3">
      <c r="C334" s="192"/>
      <c r="D334" s="192"/>
    </row>
    <row r="335" spans="3:4" x14ac:dyDescent="0.3">
      <c r="C335" s="192"/>
      <c r="D335" s="192"/>
    </row>
    <row r="336" spans="3:4" x14ac:dyDescent="0.3">
      <c r="C336" s="192"/>
      <c r="D336" s="192"/>
    </row>
    <row r="337" spans="3:4" x14ac:dyDescent="0.3">
      <c r="C337" s="192"/>
      <c r="D337" s="192"/>
    </row>
    <row r="338" spans="3:4" x14ac:dyDescent="0.3">
      <c r="C338" s="192"/>
      <c r="D338" s="192"/>
    </row>
    <row r="339" spans="3:4" x14ac:dyDescent="0.3">
      <c r="C339" s="192"/>
      <c r="D339" s="192"/>
    </row>
    <row r="340" spans="3:4" x14ac:dyDescent="0.3">
      <c r="C340" s="192"/>
      <c r="D340" s="192"/>
    </row>
    <row r="341" spans="3:4" x14ac:dyDescent="0.3">
      <c r="C341" s="192"/>
      <c r="D341" s="192"/>
    </row>
    <row r="342" spans="3:4" x14ac:dyDescent="0.3">
      <c r="C342" s="192"/>
      <c r="D342" s="192"/>
    </row>
    <row r="343" spans="3:4" x14ac:dyDescent="0.3">
      <c r="C343" s="192"/>
      <c r="D343" s="192"/>
    </row>
    <row r="344" spans="3:4" x14ac:dyDescent="0.3">
      <c r="C344" s="192"/>
      <c r="D344" s="192"/>
    </row>
    <row r="345" spans="3:4" x14ac:dyDescent="0.3">
      <c r="C345" s="192"/>
      <c r="D345" s="192"/>
    </row>
    <row r="346" spans="3:4" x14ac:dyDescent="0.3">
      <c r="C346" s="192"/>
      <c r="D346" s="192"/>
    </row>
    <row r="347" spans="3:4" x14ac:dyDescent="0.3">
      <c r="C347" s="192"/>
      <c r="D347" s="192"/>
    </row>
    <row r="348" spans="3:4" x14ac:dyDescent="0.3">
      <c r="C348" s="192"/>
      <c r="D348" s="192"/>
    </row>
    <row r="349" spans="3:4" x14ac:dyDescent="0.3">
      <c r="C349" s="192"/>
      <c r="D349" s="192"/>
    </row>
    <row r="350" spans="3:4" x14ac:dyDescent="0.3">
      <c r="C350" s="192"/>
      <c r="D350" s="192"/>
    </row>
    <row r="351" spans="3:4" x14ac:dyDescent="0.3">
      <c r="C351" s="192"/>
      <c r="D351" s="192"/>
    </row>
    <row r="352" spans="3:4" x14ac:dyDescent="0.3">
      <c r="C352" s="192"/>
      <c r="D352" s="192"/>
    </row>
    <row r="353" spans="3:4" x14ac:dyDescent="0.3">
      <c r="C353" s="192"/>
      <c r="D353" s="192"/>
    </row>
    <row r="354" spans="3:4" x14ac:dyDescent="0.3">
      <c r="C354" s="192"/>
      <c r="D354" s="192"/>
    </row>
    <row r="355" spans="3:4" x14ac:dyDescent="0.3">
      <c r="C355" s="192"/>
      <c r="D355" s="192"/>
    </row>
    <row r="356" spans="3:4" x14ac:dyDescent="0.3">
      <c r="C356" s="192"/>
      <c r="D356" s="192"/>
    </row>
    <row r="357" spans="3:4" x14ac:dyDescent="0.3">
      <c r="C357" s="192"/>
      <c r="D357" s="192"/>
    </row>
    <row r="358" spans="3:4" x14ac:dyDescent="0.3">
      <c r="C358" s="192"/>
      <c r="D358" s="192"/>
    </row>
    <row r="359" spans="3:4" x14ac:dyDescent="0.3">
      <c r="C359" s="192"/>
      <c r="D359" s="192"/>
    </row>
    <row r="360" spans="3:4" x14ac:dyDescent="0.3">
      <c r="C360" s="192"/>
      <c r="D360" s="192"/>
    </row>
    <row r="361" spans="3:4" x14ac:dyDescent="0.3">
      <c r="C361" s="192"/>
      <c r="D361" s="192"/>
    </row>
    <row r="362" spans="3:4" x14ac:dyDescent="0.3">
      <c r="C362" s="192"/>
      <c r="D362" s="192"/>
    </row>
    <row r="363" spans="3:4" x14ac:dyDescent="0.3">
      <c r="C363" s="192"/>
      <c r="D363" s="192"/>
    </row>
    <row r="364" spans="3:4" x14ac:dyDescent="0.3">
      <c r="C364" s="192"/>
      <c r="D364" s="192"/>
    </row>
    <row r="365" spans="3:4" x14ac:dyDescent="0.3">
      <c r="C365" s="192"/>
      <c r="D365" s="192"/>
    </row>
    <row r="366" spans="3:4" x14ac:dyDescent="0.3">
      <c r="C366" s="192"/>
      <c r="D366" s="192"/>
    </row>
    <row r="367" spans="3:4" x14ac:dyDescent="0.3">
      <c r="C367" s="192"/>
      <c r="D367" s="192"/>
    </row>
    <row r="368" spans="3:4" x14ac:dyDescent="0.3">
      <c r="C368" s="192"/>
      <c r="D368" s="192"/>
    </row>
    <row r="369" spans="3:4" x14ac:dyDescent="0.3">
      <c r="C369" s="192"/>
      <c r="D369" s="192"/>
    </row>
    <row r="370" spans="3:4" x14ac:dyDescent="0.3">
      <c r="C370" s="192"/>
      <c r="D370" s="192"/>
    </row>
    <row r="371" spans="3:4" x14ac:dyDescent="0.3">
      <c r="C371" s="192"/>
      <c r="D371" s="192"/>
    </row>
    <row r="372" spans="3:4" x14ac:dyDescent="0.3">
      <c r="C372" s="192"/>
      <c r="D372" s="192"/>
    </row>
    <row r="373" spans="3:4" x14ac:dyDescent="0.3">
      <c r="C373" s="192"/>
      <c r="D373" s="192"/>
    </row>
    <row r="374" spans="3:4" x14ac:dyDescent="0.3">
      <c r="C374" s="192"/>
      <c r="D374" s="192"/>
    </row>
    <row r="375" spans="3:4" x14ac:dyDescent="0.3">
      <c r="C375" s="192"/>
      <c r="D375" s="192"/>
    </row>
    <row r="376" spans="3:4" x14ac:dyDescent="0.3">
      <c r="C376" s="192"/>
      <c r="D376" s="192"/>
    </row>
    <row r="377" spans="3:4" x14ac:dyDescent="0.3">
      <c r="C377" s="192"/>
      <c r="D377" s="192"/>
    </row>
    <row r="378" spans="3:4" x14ac:dyDescent="0.3">
      <c r="C378" s="192"/>
      <c r="D378" s="192"/>
    </row>
    <row r="379" spans="3:4" x14ac:dyDescent="0.3">
      <c r="C379" s="192"/>
      <c r="D379" s="192"/>
    </row>
    <row r="380" spans="3:4" x14ac:dyDescent="0.3">
      <c r="C380" s="192"/>
      <c r="D380" s="192"/>
    </row>
    <row r="381" spans="3:4" x14ac:dyDescent="0.3">
      <c r="C381" s="192"/>
      <c r="D381" s="192"/>
    </row>
    <row r="382" spans="3:4" x14ac:dyDescent="0.3">
      <c r="C382" s="192"/>
      <c r="D382" s="192"/>
    </row>
    <row r="383" spans="3:4" x14ac:dyDescent="0.3">
      <c r="C383" s="192"/>
      <c r="D383" s="192"/>
    </row>
    <row r="384" spans="3:4" x14ac:dyDescent="0.3">
      <c r="C384" s="192"/>
      <c r="D384" s="192"/>
    </row>
    <row r="385" spans="3:4" x14ac:dyDescent="0.3">
      <c r="C385" s="192"/>
      <c r="D385" s="192"/>
    </row>
    <row r="386" spans="3:4" x14ac:dyDescent="0.3">
      <c r="C386" s="192"/>
      <c r="D386" s="192"/>
    </row>
    <row r="387" spans="3:4" x14ac:dyDescent="0.3">
      <c r="C387" s="192"/>
      <c r="D387" s="192"/>
    </row>
    <row r="388" spans="3:4" x14ac:dyDescent="0.3">
      <c r="C388" s="192"/>
      <c r="D388" s="192"/>
    </row>
    <row r="389" spans="3:4" x14ac:dyDescent="0.3">
      <c r="C389" s="192"/>
      <c r="D389" s="192"/>
    </row>
    <row r="390" spans="3:4" x14ac:dyDescent="0.3">
      <c r="C390" s="192"/>
      <c r="D390" s="192"/>
    </row>
    <row r="391" spans="3:4" x14ac:dyDescent="0.3">
      <c r="C391" s="192"/>
      <c r="D391" s="192"/>
    </row>
    <row r="392" spans="3:4" x14ac:dyDescent="0.3">
      <c r="C392" s="192"/>
      <c r="D392" s="192"/>
    </row>
    <row r="393" spans="3:4" x14ac:dyDescent="0.3">
      <c r="C393" s="192"/>
      <c r="D393" s="192"/>
    </row>
    <row r="394" spans="3:4" x14ac:dyDescent="0.3">
      <c r="C394" s="192"/>
      <c r="D394" s="192"/>
    </row>
    <row r="395" spans="3:4" x14ac:dyDescent="0.3">
      <c r="C395" s="192"/>
      <c r="D395" s="192"/>
    </row>
    <row r="396" spans="3:4" x14ac:dyDescent="0.3">
      <c r="C396" s="192"/>
      <c r="D396" s="192"/>
    </row>
    <row r="397" spans="3:4" x14ac:dyDescent="0.3">
      <c r="C397" s="192"/>
      <c r="D397" s="192"/>
    </row>
    <row r="398" spans="3:4" x14ac:dyDescent="0.3">
      <c r="C398" s="192"/>
      <c r="D398" s="192"/>
    </row>
    <row r="399" spans="3:4" x14ac:dyDescent="0.3">
      <c r="C399" s="192"/>
      <c r="D399" s="192"/>
    </row>
    <row r="400" spans="3:4" x14ac:dyDescent="0.3">
      <c r="C400" s="192"/>
      <c r="D400" s="192"/>
    </row>
    <row r="401" spans="3:4" x14ac:dyDescent="0.3">
      <c r="C401" s="192"/>
      <c r="D401" s="192"/>
    </row>
    <row r="402" spans="3:4" x14ac:dyDescent="0.3">
      <c r="C402" s="192"/>
      <c r="D402" s="192"/>
    </row>
    <row r="403" spans="3:4" x14ac:dyDescent="0.3">
      <c r="C403" s="192"/>
      <c r="D403" s="192"/>
    </row>
    <row r="404" spans="3:4" x14ac:dyDescent="0.3">
      <c r="C404" s="192"/>
      <c r="D404" s="192"/>
    </row>
    <row r="405" spans="3:4" x14ac:dyDescent="0.3">
      <c r="C405" s="192"/>
      <c r="D405" s="192"/>
    </row>
    <row r="406" spans="3:4" x14ac:dyDescent="0.3">
      <c r="C406" s="192"/>
      <c r="D406" s="192"/>
    </row>
    <row r="407" spans="3:4" x14ac:dyDescent="0.3">
      <c r="C407" s="192"/>
      <c r="D407" s="192"/>
    </row>
    <row r="408" spans="3:4" x14ac:dyDescent="0.3">
      <c r="C408" s="192"/>
      <c r="D408" s="192"/>
    </row>
    <row r="409" spans="3:4" x14ac:dyDescent="0.3">
      <c r="C409" s="192"/>
      <c r="D409" s="192"/>
    </row>
    <row r="410" spans="3:4" x14ac:dyDescent="0.3">
      <c r="C410" s="192"/>
      <c r="D410" s="192"/>
    </row>
    <row r="411" spans="3:4" x14ac:dyDescent="0.3">
      <c r="C411" s="192"/>
      <c r="D411" s="192"/>
    </row>
    <row r="412" spans="3:4" x14ac:dyDescent="0.3">
      <c r="C412" s="192"/>
      <c r="D412" s="192"/>
    </row>
    <row r="413" spans="3:4" x14ac:dyDescent="0.3">
      <c r="C413" s="192"/>
      <c r="D413" s="192"/>
    </row>
    <row r="414" spans="3:4" x14ac:dyDescent="0.3">
      <c r="C414" s="192"/>
      <c r="D414" s="192"/>
    </row>
    <row r="415" spans="3:4" x14ac:dyDescent="0.3">
      <c r="C415" s="192"/>
      <c r="D415" s="192"/>
    </row>
    <row r="416" spans="3:4" x14ac:dyDescent="0.3">
      <c r="C416" s="192"/>
      <c r="D416" s="192"/>
    </row>
    <row r="417" spans="3:4" x14ac:dyDescent="0.3">
      <c r="C417" s="192"/>
      <c r="D417" s="192"/>
    </row>
    <row r="418" spans="3:4" x14ac:dyDescent="0.3">
      <c r="C418" s="192"/>
      <c r="D418" s="192"/>
    </row>
    <row r="419" spans="3:4" x14ac:dyDescent="0.3">
      <c r="C419" s="192"/>
      <c r="D419" s="192"/>
    </row>
    <row r="420" spans="3:4" x14ac:dyDescent="0.3">
      <c r="C420" s="192"/>
      <c r="D420" s="192"/>
    </row>
    <row r="421" spans="3:4" x14ac:dyDescent="0.3">
      <c r="C421" s="192"/>
      <c r="D421" s="192"/>
    </row>
    <row r="422" spans="3:4" x14ac:dyDescent="0.3">
      <c r="C422" s="192"/>
      <c r="D422" s="192"/>
    </row>
    <row r="423" spans="3:4" x14ac:dyDescent="0.3">
      <c r="C423" s="192"/>
      <c r="D423" s="192"/>
    </row>
    <row r="424" spans="3:4" x14ac:dyDescent="0.3">
      <c r="C424" s="192"/>
      <c r="D424" s="192"/>
    </row>
    <row r="425" spans="3:4" x14ac:dyDescent="0.3">
      <c r="C425" s="192"/>
      <c r="D425" s="192"/>
    </row>
    <row r="426" spans="3:4" x14ac:dyDescent="0.3">
      <c r="C426" s="192"/>
      <c r="D426" s="192"/>
    </row>
    <row r="427" spans="3:4" x14ac:dyDescent="0.3">
      <c r="C427" s="192"/>
      <c r="D427" s="192"/>
    </row>
    <row r="428" spans="3:4" x14ac:dyDescent="0.3">
      <c r="C428" s="192"/>
      <c r="D428" s="192"/>
    </row>
    <row r="429" spans="3:4" x14ac:dyDescent="0.3">
      <c r="C429" s="192"/>
      <c r="D429" s="192"/>
    </row>
    <row r="430" spans="3:4" x14ac:dyDescent="0.3">
      <c r="C430" s="192"/>
      <c r="D430" s="192"/>
    </row>
    <row r="431" spans="3:4" x14ac:dyDescent="0.3">
      <c r="C431" s="192"/>
      <c r="D431" s="192"/>
    </row>
    <row r="432" spans="3:4" x14ac:dyDescent="0.3">
      <c r="C432" s="192"/>
      <c r="D432" s="192"/>
    </row>
    <row r="433" spans="3:4" x14ac:dyDescent="0.3">
      <c r="C433" s="192"/>
      <c r="D433" s="192"/>
    </row>
    <row r="434" spans="3:4" x14ac:dyDescent="0.3">
      <c r="C434" s="192"/>
      <c r="D434" s="192"/>
    </row>
    <row r="435" spans="3:4" x14ac:dyDescent="0.3">
      <c r="C435" s="192"/>
      <c r="D435" s="192"/>
    </row>
    <row r="436" spans="3:4" x14ac:dyDescent="0.3">
      <c r="C436" s="192"/>
      <c r="D436" s="192"/>
    </row>
    <row r="714" spans="3:4" x14ac:dyDescent="0.3">
      <c r="C714" s="192"/>
      <c r="D714" s="192"/>
    </row>
    <row r="715" spans="3:4" x14ac:dyDescent="0.3">
      <c r="C715" s="192"/>
      <c r="D715" s="192"/>
    </row>
    <row r="716" spans="3:4" x14ac:dyDescent="0.3">
      <c r="C716" s="192"/>
      <c r="D716" s="192"/>
    </row>
    <row r="717" spans="3:4" x14ac:dyDescent="0.3">
      <c r="C717" s="192"/>
      <c r="D717" s="192"/>
    </row>
    <row r="718" spans="3:4" x14ac:dyDescent="0.3">
      <c r="C718" s="192"/>
      <c r="D718" s="192"/>
    </row>
    <row r="719" spans="3:4" x14ac:dyDescent="0.3">
      <c r="C719" s="192"/>
      <c r="D719" s="192"/>
    </row>
    <row r="720" spans="3:4" x14ac:dyDescent="0.3">
      <c r="C720" s="192"/>
      <c r="D720" s="192"/>
    </row>
    <row r="721" spans="3:4" x14ac:dyDescent="0.3">
      <c r="C721" s="192"/>
      <c r="D721" s="192"/>
    </row>
    <row r="722" spans="3:4" x14ac:dyDescent="0.3">
      <c r="C722" s="192"/>
      <c r="D722" s="192"/>
    </row>
    <row r="723" spans="3:4" x14ac:dyDescent="0.3">
      <c r="C723" s="192"/>
      <c r="D723" s="192"/>
    </row>
    <row r="724" spans="3:4" x14ac:dyDescent="0.3">
      <c r="C724" s="192"/>
      <c r="D724" s="192"/>
    </row>
    <row r="725" spans="3:4" x14ac:dyDescent="0.3">
      <c r="C725" s="192"/>
      <c r="D725" s="192"/>
    </row>
    <row r="726" spans="3:4" x14ac:dyDescent="0.3">
      <c r="C726" s="192"/>
      <c r="D726" s="192"/>
    </row>
    <row r="727" spans="3:4" x14ac:dyDescent="0.3">
      <c r="C727" s="192"/>
      <c r="D727" s="192"/>
    </row>
    <row r="728" spans="3:4" x14ac:dyDescent="0.3">
      <c r="C728" s="192"/>
      <c r="D728" s="192"/>
    </row>
    <row r="729" spans="3:4" x14ac:dyDescent="0.3">
      <c r="C729" s="192"/>
      <c r="D729" s="192"/>
    </row>
    <row r="730" spans="3:4" x14ac:dyDescent="0.3">
      <c r="C730" s="192"/>
      <c r="D730" s="192"/>
    </row>
    <row r="731" spans="3:4" x14ac:dyDescent="0.3">
      <c r="C731" s="192"/>
      <c r="D731" s="192"/>
    </row>
    <row r="732" spans="3:4" x14ac:dyDescent="0.3">
      <c r="C732" s="192"/>
      <c r="D732" s="192"/>
    </row>
    <row r="733" spans="3:4" x14ac:dyDescent="0.3">
      <c r="C733" s="192"/>
      <c r="D733" s="192"/>
    </row>
    <row r="734" spans="3:4" x14ac:dyDescent="0.3">
      <c r="C734" s="192"/>
      <c r="D734" s="192"/>
    </row>
  </sheetData>
  <sheetProtection algorithmName="SHA-512" hashValue="ny+98p4y5TqdEz6NOi0Tb5+v6zfhG4A8FuVX0HXajOBsyg/UUGxMk6BQL2aPV8YZJdaGwFRG2yAeHkZ2P9l/Wg==" saltValue="5GJJ7Sqk8Ki/l96PPNVw7w==" spinCount="100000" sheet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workbookViewId="0">
      <pane xSplit="1" ySplit="4" topLeftCell="H5" activePane="bottomRight" state="frozen"/>
      <selection pane="topRight" activeCell="B1" sqref="B1"/>
      <selection pane="bottomLeft" activeCell="A3" sqref="A3"/>
      <selection pane="bottomRight" activeCell="S5" sqref="S5"/>
    </sheetView>
  </sheetViews>
  <sheetFormatPr baseColWidth="10" defaultColWidth="11.44140625" defaultRowHeight="14.4" x14ac:dyDescent="0.3"/>
  <cols>
    <col min="1" max="1" width="33.33203125" style="11" customWidth="1"/>
    <col min="2" max="2" width="11" style="26" customWidth="1"/>
    <col min="3" max="3" width="12.5546875" style="11" customWidth="1"/>
    <col min="4" max="6" width="8.6640625" style="11" customWidth="1"/>
    <col min="7" max="7" width="12.6640625" style="11" customWidth="1"/>
    <col min="8" max="8" width="10.88671875" style="11" customWidth="1"/>
    <col min="9" max="9" width="11.44140625" style="24" customWidth="1"/>
    <col min="10" max="10" width="10.33203125" style="25" customWidth="1"/>
    <col min="11" max="11" width="10" style="25" customWidth="1"/>
    <col min="12" max="12" width="10.33203125" style="25" customWidth="1"/>
    <col min="13" max="13" width="11.44140625" style="25" customWidth="1"/>
    <col min="14" max="14" width="11.33203125" style="26" customWidth="1"/>
    <col min="15" max="15" width="9.33203125" style="27" customWidth="1"/>
    <col min="16" max="16" width="11.33203125" style="28" customWidth="1"/>
    <col min="17" max="17" width="12.44140625" style="27" customWidth="1"/>
    <col min="18" max="18" width="11.6640625" style="28" customWidth="1"/>
    <col min="19" max="19" width="12.44140625" style="25" customWidth="1"/>
    <col min="20" max="20" width="14.109375" style="26" customWidth="1"/>
    <col min="21" max="21" width="10" style="11" customWidth="1"/>
    <col min="22" max="22" width="7.109375" style="11" customWidth="1"/>
    <col min="23" max="23" width="9.109375" style="11" customWidth="1"/>
    <col min="24" max="24" width="11.44140625" style="11"/>
    <col min="25" max="25" width="35.109375" style="11" customWidth="1"/>
    <col min="26" max="26" width="19.33203125" style="11" customWidth="1"/>
    <col min="27" max="27" width="11.44140625" style="11"/>
    <col min="28" max="28" width="20.44140625" style="11" customWidth="1"/>
    <col min="29" max="29" width="21.88671875" style="11" customWidth="1"/>
    <col min="30" max="16384" width="11.44140625" style="11"/>
  </cols>
  <sheetData>
    <row r="1" spans="1:20" ht="18.75" x14ac:dyDescent="0.3">
      <c r="J1" s="93" t="s">
        <v>21</v>
      </c>
    </row>
    <row r="2" spans="1:20" ht="15.75" thickBot="1" x14ac:dyDescent="0.3"/>
    <row r="3" spans="1:20" x14ac:dyDescent="0.3">
      <c r="A3" s="5" t="s">
        <v>1</v>
      </c>
      <c r="B3" s="6" t="s">
        <v>42</v>
      </c>
      <c r="C3" s="7" t="s">
        <v>9</v>
      </c>
      <c r="D3" s="7" t="s">
        <v>3</v>
      </c>
      <c r="E3" s="7" t="s">
        <v>11</v>
      </c>
      <c r="F3" s="7" t="s">
        <v>13</v>
      </c>
      <c r="G3" s="7" t="str">
        <f>Eingabemaske!F8</f>
        <v>Fugatfaktor</v>
      </c>
      <c r="H3" s="7" t="s">
        <v>73</v>
      </c>
      <c r="I3" s="8" t="s">
        <v>14</v>
      </c>
      <c r="J3" s="9" t="s">
        <v>15</v>
      </c>
      <c r="K3" s="9" t="s">
        <v>4</v>
      </c>
      <c r="L3" s="86" t="s">
        <v>76</v>
      </c>
      <c r="M3" s="86" t="s">
        <v>2</v>
      </c>
      <c r="N3" s="10" t="s">
        <v>5</v>
      </c>
      <c r="O3" s="87" t="s">
        <v>17</v>
      </c>
      <c r="P3" s="31" t="s">
        <v>19</v>
      </c>
      <c r="Q3" s="87" t="s">
        <v>18</v>
      </c>
      <c r="R3" s="31" t="s">
        <v>19</v>
      </c>
      <c r="S3" s="86" t="s">
        <v>72</v>
      </c>
      <c r="T3" s="88" t="s">
        <v>21</v>
      </c>
    </row>
    <row r="4" spans="1:20" ht="15" thickBot="1" x14ac:dyDescent="0.35">
      <c r="A4" s="12"/>
      <c r="B4" s="13" t="s">
        <v>6</v>
      </c>
      <c r="C4" s="14" t="s">
        <v>10</v>
      </c>
      <c r="D4" s="15" t="s">
        <v>7</v>
      </c>
      <c r="E4" s="15" t="s">
        <v>12</v>
      </c>
      <c r="F4" s="15" t="s">
        <v>12</v>
      </c>
      <c r="G4" s="15" t="s">
        <v>79</v>
      </c>
      <c r="H4" s="15" t="s">
        <v>74</v>
      </c>
      <c r="I4" s="16" t="s">
        <v>6</v>
      </c>
      <c r="J4" s="17" t="s">
        <v>6</v>
      </c>
      <c r="K4" s="18" t="s">
        <v>6</v>
      </c>
      <c r="L4" s="89" t="s">
        <v>77</v>
      </c>
      <c r="M4" s="89" t="s">
        <v>78</v>
      </c>
      <c r="N4" s="90" t="s">
        <v>16</v>
      </c>
      <c r="O4" s="91"/>
      <c r="P4" s="92" t="s">
        <v>13</v>
      </c>
      <c r="Q4" s="91"/>
      <c r="R4" s="92" t="s">
        <v>11</v>
      </c>
      <c r="S4" s="89"/>
      <c r="T4" s="90" t="s">
        <v>20</v>
      </c>
    </row>
    <row r="5" spans="1:20" ht="15.75" thickBot="1" x14ac:dyDescent="0.3">
      <c r="A5" s="96">
        <f>Eingabemaske!A11</f>
        <v>0</v>
      </c>
      <c r="B5" s="97">
        <f>Eingabemaske!J11</f>
        <v>0</v>
      </c>
      <c r="C5" s="98">
        <f>Eingabemaske!B11</f>
        <v>0</v>
      </c>
      <c r="D5" s="98">
        <f>Eingabemaske!C11</f>
        <v>0</v>
      </c>
      <c r="E5" s="98">
        <f>Eingabemaske!E11</f>
        <v>0</v>
      </c>
      <c r="F5" s="98">
        <f>Eingabemaske!D11</f>
        <v>0</v>
      </c>
      <c r="G5" s="117">
        <f>Eingabemaske!F11</f>
        <v>0</v>
      </c>
      <c r="H5" s="117">
        <f>Eingabemaske!G11/100</f>
        <v>0</v>
      </c>
      <c r="I5" s="99">
        <f t="shared" ref="I5:I20" si="0">B5*D5/100</f>
        <v>0</v>
      </c>
      <c r="J5" s="100">
        <f t="shared" ref="J5:J20" si="1">I5*(1-H5)</f>
        <v>0</v>
      </c>
      <c r="K5" s="100">
        <f t="shared" ref="K5:K20" si="2">B5*(100-D5)/100</f>
        <v>0</v>
      </c>
      <c r="L5" s="100">
        <f>SUM(H5*0.718,(1-H5)*1.977)</f>
        <v>1.9770000000000001</v>
      </c>
      <c r="M5" s="116">
        <f>ABS(1-(L5*C5/1000))</f>
        <v>1</v>
      </c>
      <c r="N5" s="97">
        <f t="shared" ref="N5:N20" si="3">B5*C5</f>
        <v>0</v>
      </c>
      <c r="O5" s="98">
        <f>IF(F5,C5/F5,0)</f>
        <v>0</v>
      </c>
      <c r="P5" s="101">
        <f>_xlfn.RANK.EQ(O5,$O$5:$O$23,1)+COUNTIF(O$5:O5,O5)-1</f>
        <v>1</v>
      </c>
      <c r="Q5" s="98">
        <f>IF(E5,C5/E5,0)</f>
        <v>0</v>
      </c>
      <c r="R5" s="101">
        <f>_xlfn.RANK.EQ(Q5,$Q$5:$Q$23,1)+COUNTIF(Q$5:Q5,Q5)-1</f>
        <v>1</v>
      </c>
      <c r="S5" s="118">
        <f>IF(G5,C5/G5,0)</f>
        <v>0</v>
      </c>
      <c r="T5" s="97">
        <f>_xlfn.RANK.EQ(S5,$S$5:$S$23,1)+COUNTIF(S$5:S5,S5)-1</f>
        <v>1</v>
      </c>
    </row>
    <row r="6" spans="1:20" ht="15.75" thickBot="1" x14ac:dyDescent="0.3">
      <c r="A6" s="102">
        <f>Eingabemaske!A12</f>
        <v>0</v>
      </c>
      <c r="B6" s="103">
        <f>Eingabemaske!J12</f>
        <v>0</v>
      </c>
      <c r="C6" s="104">
        <f>Eingabemaske!B12</f>
        <v>0</v>
      </c>
      <c r="D6" s="104">
        <f>Eingabemaske!C12</f>
        <v>0</v>
      </c>
      <c r="E6" s="104">
        <f>Eingabemaske!E12</f>
        <v>0</v>
      </c>
      <c r="F6" s="104">
        <f>Eingabemaske!D12</f>
        <v>0</v>
      </c>
      <c r="G6" s="180">
        <f>Eingabemaske!F12</f>
        <v>0</v>
      </c>
      <c r="H6" s="117">
        <f>Eingabemaske!G12/100</f>
        <v>0</v>
      </c>
      <c r="I6" s="105">
        <f t="shared" si="0"/>
        <v>0</v>
      </c>
      <c r="J6" s="106">
        <f t="shared" si="1"/>
        <v>0</v>
      </c>
      <c r="K6" s="106">
        <f t="shared" si="2"/>
        <v>0</v>
      </c>
      <c r="L6" s="100">
        <f t="shared" ref="L6:L20" si="4">SUM(H6*0.718,(1-H6)*1.977)</f>
        <v>1.9770000000000001</v>
      </c>
      <c r="M6" s="116">
        <f t="shared" ref="M6:M21" si="5">ABS(1-(L6*C6/1000))</f>
        <v>1</v>
      </c>
      <c r="N6" s="103">
        <f t="shared" si="3"/>
        <v>0</v>
      </c>
      <c r="O6" s="98">
        <f t="shared" ref="O6:O21" si="6">IF(F6,C6/F6,0)</f>
        <v>0</v>
      </c>
      <c r="P6" s="101">
        <f>_xlfn.RANK.EQ(O6,$O$5:$O$23,1)+COUNTIF(O$5:O6,O6)-1</f>
        <v>2</v>
      </c>
      <c r="Q6" s="98">
        <f t="shared" ref="Q6:Q21" si="7">IF(E6,C6/E6,0)</f>
        <v>0</v>
      </c>
      <c r="R6" s="101">
        <f>_xlfn.RANK.EQ(Q6,$Q$5:$Q$23,1)+COUNTIF(Q$5:Q6,Q6)-1</f>
        <v>2</v>
      </c>
      <c r="S6" s="118">
        <f t="shared" ref="S6:S21" si="8">IF(G6,C6/G6,0)</f>
        <v>0</v>
      </c>
      <c r="T6" s="97">
        <f>_xlfn.RANK.EQ(S6,$S$5:$S$23,1)+COUNTIF(S$5:S6,S6)-1</f>
        <v>2</v>
      </c>
    </row>
    <row r="7" spans="1:20" ht="15.75" thickBot="1" x14ac:dyDescent="0.3">
      <c r="A7" s="102">
        <f>Eingabemaske!A13</f>
        <v>0</v>
      </c>
      <c r="B7" s="103">
        <f>Eingabemaske!J13</f>
        <v>0</v>
      </c>
      <c r="C7" s="104">
        <f>Eingabemaske!B13</f>
        <v>0</v>
      </c>
      <c r="D7" s="104">
        <f>Eingabemaske!C13</f>
        <v>0</v>
      </c>
      <c r="E7" s="104">
        <f>Eingabemaske!E13</f>
        <v>0</v>
      </c>
      <c r="F7" s="104">
        <f>Eingabemaske!D13</f>
        <v>0</v>
      </c>
      <c r="G7" s="180">
        <f>Eingabemaske!F13</f>
        <v>0</v>
      </c>
      <c r="H7" s="117">
        <f>Eingabemaske!G13/100</f>
        <v>0</v>
      </c>
      <c r="I7" s="105">
        <f t="shared" si="0"/>
        <v>0</v>
      </c>
      <c r="J7" s="106">
        <f t="shared" si="1"/>
        <v>0</v>
      </c>
      <c r="K7" s="106">
        <f t="shared" si="2"/>
        <v>0</v>
      </c>
      <c r="L7" s="100">
        <f t="shared" si="4"/>
        <v>1.9770000000000001</v>
      </c>
      <c r="M7" s="116">
        <f t="shared" si="5"/>
        <v>1</v>
      </c>
      <c r="N7" s="103">
        <f t="shared" si="3"/>
        <v>0</v>
      </c>
      <c r="O7" s="98">
        <f t="shared" si="6"/>
        <v>0</v>
      </c>
      <c r="P7" s="101">
        <f>_xlfn.RANK.EQ(O7,$O$5:$O$23,1)+COUNTIF(O$5:O7,O7)-1</f>
        <v>3</v>
      </c>
      <c r="Q7" s="98">
        <f t="shared" si="7"/>
        <v>0</v>
      </c>
      <c r="R7" s="101">
        <f>_xlfn.RANK.EQ(Q7,$Q$5:$Q$23,1)+COUNTIF(Q$5:Q7,Q7)-1</f>
        <v>3</v>
      </c>
      <c r="S7" s="118">
        <f t="shared" si="8"/>
        <v>0</v>
      </c>
      <c r="T7" s="97">
        <f>_xlfn.RANK.EQ(S7,$S$5:$S$23,1)+COUNTIF(S$5:S7,S7)-1</f>
        <v>3</v>
      </c>
    </row>
    <row r="8" spans="1:20" ht="15.75" thickBot="1" x14ac:dyDescent="0.3">
      <c r="A8" s="102">
        <f>Eingabemaske!A14</f>
        <v>0</v>
      </c>
      <c r="B8" s="103">
        <f>Eingabemaske!J14</f>
        <v>0</v>
      </c>
      <c r="C8" s="104">
        <f>Eingabemaske!B14</f>
        <v>0</v>
      </c>
      <c r="D8" s="104">
        <f>Eingabemaske!C14</f>
        <v>0</v>
      </c>
      <c r="E8" s="104">
        <f>Eingabemaske!E14</f>
        <v>0</v>
      </c>
      <c r="F8" s="104">
        <f>Eingabemaske!D14</f>
        <v>0</v>
      </c>
      <c r="G8" s="180">
        <f>Eingabemaske!F14</f>
        <v>0</v>
      </c>
      <c r="H8" s="117">
        <f>Eingabemaske!G14/100</f>
        <v>0</v>
      </c>
      <c r="I8" s="105">
        <f t="shared" si="0"/>
        <v>0</v>
      </c>
      <c r="J8" s="106">
        <f t="shared" si="1"/>
        <v>0</v>
      </c>
      <c r="K8" s="106">
        <f t="shared" si="2"/>
        <v>0</v>
      </c>
      <c r="L8" s="100">
        <f t="shared" si="4"/>
        <v>1.9770000000000001</v>
      </c>
      <c r="M8" s="116">
        <f t="shared" si="5"/>
        <v>1</v>
      </c>
      <c r="N8" s="103">
        <f t="shared" si="3"/>
        <v>0</v>
      </c>
      <c r="O8" s="98">
        <f t="shared" si="6"/>
        <v>0</v>
      </c>
      <c r="P8" s="101">
        <f>_xlfn.RANK.EQ(O8,$O$5:$O$23,1)+COUNTIF(O$5:O8,O8)-1</f>
        <v>4</v>
      </c>
      <c r="Q8" s="98">
        <f t="shared" si="7"/>
        <v>0</v>
      </c>
      <c r="R8" s="101">
        <f>_xlfn.RANK.EQ(Q8,$Q$5:$Q$23,1)+COUNTIF(Q$5:Q8,Q8)-1</f>
        <v>4</v>
      </c>
      <c r="S8" s="118">
        <f t="shared" si="8"/>
        <v>0</v>
      </c>
      <c r="T8" s="97">
        <f>_xlfn.RANK.EQ(S8,$S$5:$S$23,1)+COUNTIF(S$5:S8,S8)-1</f>
        <v>4</v>
      </c>
    </row>
    <row r="9" spans="1:20" ht="15.75" thickBot="1" x14ac:dyDescent="0.3">
      <c r="A9" s="102">
        <f>Eingabemaske!A15</f>
        <v>0</v>
      </c>
      <c r="B9" s="103">
        <f>Eingabemaske!J15</f>
        <v>0</v>
      </c>
      <c r="C9" s="104">
        <f>Eingabemaske!B15</f>
        <v>0</v>
      </c>
      <c r="D9" s="104">
        <f>Eingabemaske!C15</f>
        <v>0</v>
      </c>
      <c r="E9" s="104">
        <f>Eingabemaske!E15</f>
        <v>0</v>
      </c>
      <c r="F9" s="104">
        <f>Eingabemaske!D15</f>
        <v>0</v>
      </c>
      <c r="G9" s="180">
        <f>Eingabemaske!F15</f>
        <v>0</v>
      </c>
      <c r="H9" s="117">
        <f>Eingabemaske!G15/100</f>
        <v>0</v>
      </c>
      <c r="I9" s="105">
        <f t="shared" si="0"/>
        <v>0</v>
      </c>
      <c r="J9" s="106">
        <f t="shared" si="1"/>
        <v>0</v>
      </c>
      <c r="K9" s="106">
        <f t="shared" si="2"/>
        <v>0</v>
      </c>
      <c r="L9" s="100">
        <f t="shared" si="4"/>
        <v>1.9770000000000001</v>
      </c>
      <c r="M9" s="116">
        <f t="shared" si="5"/>
        <v>1</v>
      </c>
      <c r="N9" s="103">
        <f t="shared" si="3"/>
        <v>0</v>
      </c>
      <c r="O9" s="98">
        <f t="shared" si="6"/>
        <v>0</v>
      </c>
      <c r="P9" s="101">
        <f>_xlfn.RANK.EQ(O9,$O$5:$O$23,1)+COUNTIF(O$5:O9,O9)-1</f>
        <v>5</v>
      </c>
      <c r="Q9" s="98">
        <f t="shared" si="7"/>
        <v>0</v>
      </c>
      <c r="R9" s="101">
        <f>_xlfn.RANK.EQ(Q9,$Q$5:$Q$23,1)+COUNTIF(Q$5:Q9,Q9)-1</f>
        <v>5</v>
      </c>
      <c r="S9" s="118">
        <f t="shared" si="8"/>
        <v>0</v>
      </c>
      <c r="T9" s="97">
        <f>_xlfn.RANK.EQ(S9,$S$5:$S$23,1)+COUNTIF(S$5:S9,S9)-1</f>
        <v>5</v>
      </c>
    </row>
    <row r="10" spans="1:20" ht="15.75" thickBot="1" x14ac:dyDescent="0.3">
      <c r="A10" s="107">
        <f>Eingabemaske!A16</f>
        <v>0</v>
      </c>
      <c r="B10" s="103">
        <f>Eingabemaske!J16</f>
        <v>0</v>
      </c>
      <c r="C10" s="104">
        <f>Eingabemaske!B16</f>
        <v>0</v>
      </c>
      <c r="D10" s="104">
        <f>Eingabemaske!C16</f>
        <v>0</v>
      </c>
      <c r="E10" s="104">
        <f>Eingabemaske!E16</f>
        <v>0</v>
      </c>
      <c r="F10" s="104">
        <f>Eingabemaske!D16</f>
        <v>0</v>
      </c>
      <c r="G10" s="180">
        <f>Eingabemaske!F16</f>
        <v>0</v>
      </c>
      <c r="H10" s="117">
        <f>Eingabemaske!G16/100</f>
        <v>0</v>
      </c>
      <c r="I10" s="105">
        <f t="shared" si="0"/>
        <v>0</v>
      </c>
      <c r="J10" s="106">
        <f t="shared" si="1"/>
        <v>0</v>
      </c>
      <c r="K10" s="106">
        <f t="shared" si="2"/>
        <v>0</v>
      </c>
      <c r="L10" s="100">
        <f t="shared" si="4"/>
        <v>1.9770000000000001</v>
      </c>
      <c r="M10" s="116">
        <f t="shared" si="5"/>
        <v>1</v>
      </c>
      <c r="N10" s="103">
        <f t="shared" si="3"/>
        <v>0</v>
      </c>
      <c r="O10" s="98">
        <f t="shared" si="6"/>
        <v>0</v>
      </c>
      <c r="P10" s="101">
        <f>_xlfn.RANK.EQ(O10,$O$5:$O$23,1)+COUNTIF(O$5:O10,O10)-1</f>
        <v>6</v>
      </c>
      <c r="Q10" s="98">
        <f t="shared" si="7"/>
        <v>0</v>
      </c>
      <c r="R10" s="101">
        <f>_xlfn.RANK.EQ(Q10,$Q$5:$Q$23,1)+COUNTIF(Q$5:Q10,Q10)-1</f>
        <v>6</v>
      </c>
      <c r="S10" s="118">
        <f t="shared" si="8"/>
        <v>0</v>
      </c>
      <c r="T10" s="97">
        <f>_xlfn.RANK.EQ(S10,$S$5:$S$23,1)+COUNTIF(S$5:S10,S10)-1</f>
        <v>6</v>
      </c>
    </row>
    <row r="11" spans="1:20" s="21" customFormat="1" ht="15.75" thickBot="1" x14ac:dyDescent="0.3">
      <c r="A11" s="107">
        <f>Eingabemaske!A17</f>
        <v>0</v>
      </c>
      <c r="B11" s="103">
        <f>Eingabemaske!J17</f>
        <v>0</v>
      </c>
      <c r="C11" s="104">
        <f>Eingabemaske!B17</f>
        <v>0</v>
      </c>
      <c r="D11" s="104">
        <f>Eingabemaske!C17</f>
        <v>0</v>
      </c>
      <c r="E11" s="104">
        <f>Eingabemaske!E17</f>
        <v>0</v>
      </c>
      <c r="F11" s="104">
        <f>Eingabemaske!D17</f>
        <v>0</v>
      </c>
      <c r="G11" s="180">
        <f>Eingabemaske!F17</f>
        <v>0</v>
      </c>
      <c r="H11" s="117">
        <f>Eingabemaske!G17/100</f>
        <v>0</v>
      </c>
      <c r="I11" s="105">
        <f t="shared" si="0"/>
        <v>0</v>
      </c>
      <c r="J11" s="106">
        <f t="shared" si="1"/>
        <v>0</v>
      </c>
      <c r="K11" s="106">
        <f t="shared" si="2"/>
        <v>0</v>
      </c>
      <c r="L11" s="100">
        <f t="shared" si="4"/>
        <v>1.9770000000000001</v>
      </c>
      <c r="M11" s="116">
        <f t="shared" si="5"/>
        <v>1</v>
      </c>
      <c r="N11" s="103">
        <f t="shared" si="3"/>
        <v>0</v>
      </c>
      <c r="O11" s="98">
        <f t="shared" si="6"/>
        <v>0</v>
      </c>
      <c r="P11" s="101">
        <f>_xlfn.RANK.EQ(O11,$O$5:$O$23,1)+COUNTIF(O$5:O11,O11)-1</f>
        <v>7</v>
      </c>
      <c r="Q11" s="98">
        <f t="shared" si="7"/>
        <v>0</v>
      </c>
      <c r="R11" s="101">
        <f>_xlfn.RANK.EQ(Q11,$Q$5:$Q$23,1)+COUNTIF(Q$5:Q11,Q11)-1</f>
        <v>7</v>
      </c>
      <c r="S11" s="118">
        <f t="shared" si="8"/>
        <v>0</v>
      </c>
      <c r="T11" s="97">
        <f>_xlfn.RANK.EQ(S11,$S$5:$S$23,1)+COUNTIF(S$5:S11,S11)-1</f>
        <v>7</v>
      </c>
    </row>
    <row r="12" spans="1:20" s="21" customFormat="1" ht="15.75" thickBot="1" x14ac:dyDescent="0.3">
      <c r="A12" s="107">
        <f>Eingabemaske!A18</f>
        <v>0</v>
      </c>
      <c r="B12" s="103">
        <f>Eingabemaske!J18</f>
        <v>0</v>
      </c>
      <c r="C12" s="104">
        <f>Eingabemaske!B18</f>
        <v>0</v>
      </c>
      <c r="D12" s="104">
        <f>Eingabemaske!C18</f>
        <v>0</v>
      </c>
      <c r="E12" s="104">
        <f>Eingabemaske!E18</f>
        <v>0</v>
      </c>
      <c r="F12" s="104">
        <f>Eingabemaske!D18</f>
        <v>0</v>
      </c>
      <c r="G12" s="180">
        <f>Eingabemaske!F18</f>
        <v>0</v>
      </c>
      <c r="H12" s="117">
        <f>Eingabemaske!G18/100</f>
        <v>0</v>
      </c>
      <c r="I12" s="105">
        <f t="shared" si="0"/>
        <v>0</v>
      </c>
      <c r="J12" s="106">
        <f t="shared" si="1"/>
        <v>0</v>
      </c>
      <c r="K12" s="106">
        <f t="shared" si="2"/>
        <v>0</v>
      </c>
      <c r="L12" s="100">
        <f t="shared" si="4"/>
        <v>1.9770000000000001</v>
      </c>
      <c r="M12" s="116">
        <f t="shared" si="5"/>
        <v>1</v>
      </c>
      <c r="N12" s="103">
        <f t="shared" si="3"/>
        <v>0</v>
      </c>
      <c r="O12" s="98">
        <f t="shared" si="6"/>
        <v>0</v>
      </c>
      <c r="P12" s="101">
        <f>_xlfn.RANK.EQ(O12,$O$5:$O$23,1)+COUNTIF(O$5:O12,O12)-1</f>
        <v>8</v>
      </c>
      <c r="Q12" s="98">
        <f t="shared" si="7"/>
        <v>0</v>
      </c>
      <c r="R12" s="101">
        <f>_xlfn.RANK.EQ(Q12,$Q$5:$Q$23,1)+COUNTIF(Q$5:Q12,Q12)-1</f>
        <v>8</v>
      </c>
      <c r="S12" s="118">
        <f t="shared" si="8"/>
        <v>0</v>
      </c>
      <c r="T12" s="97">
        <f>_xlfn.RANK.EQ(S12,$S$5:$S$23,1)+COUNTIF(S$5:S12,S12)-1</f>
        <v>8</v>
      </c>
    </row>
    <row r="13" spans="1:20" s="21" customFormat="1" ht="15.75" thickBot="1" x14ac:dyDescent="0.3">
      <c r="A13" s="107">
        <f>Eingabemaske!A20</f>
        <v>0</v>
      </c>
      <c r="B13" s="103">
        <f>Eingabemaske!J20</f>
        <v>0</v>
      </c>
      <c r="C13" s="104">
        <f>Eingabemaske!B20</f>
        <v>0</v>
      </c>
      <c r="D13" s="104">
        <f>Eingabemaske!C20</f>
        <v>0</v>
      </c>
      <c r="E13" s="104">
        <f>Eingabemaske!E20</f>
        <v>0</v>
      </c>
      <c r="F13" s="104">
        <f>Eingabemaske!D20</f>
        <v>0</v>
      </c>
      <c r="G13" s="180">
        <f>Eingabemaske!F20</f>
        <v>0</v>
      </c>
      <c r="H13" s="117">
        <f>Eingabemaske!G20/100</f>
        <v>0</v>
      </c>
      <c r="I13" s="105">
        <f t="shared" si="0"/>
        <v>0</v>
      </c>
      <c r="J13" s="106">
        <f t="shared" si="1"/>
        <v>0</v>
      </c>
      <c r="K13" s="106">
        <f t="shared" si="2"/>
        <v>0</v>
      </c>
      <c r="L13" s="100">
        <f t="shared" si="4"/>
        <v>1.9770000000000001</v>
      </c>
      <c r="M13" s="116">
        <f t="shared" si="5"/>
        <v>1</v>
      </c>
      <c r="N13" s="103">
        <f t="shared" si="3"/>
        <v>0</v>
      </c>
      <c r="O13" s="98">
        <f t="shared" si="6"/>
        <v>0</v>
      </c>
      <c r="P13" s="101">
        <f>_xlfn.RANK.EQ(O13,$O$5:$O$23,1)+COUNTIF(O$5:O13,O13)-1</f>
        <v>9</v>
      </c>
      <c r="Q13" s="98">
        <f t="shared" si="7"/>
        <v>0</v>
      </c>
      <c r="R13" s="101">
        <f>_xlfn.RANK.EQ(Q13,$Q$5:$Q$23,1)+COUNTIF(Q$5:Q13,Q13)-1</f>
        <v>9</v>
      </c>
      <c r="S13" s="118">
        <f t="shared" si="8"/>
        <v>0</v>
      </c>
      <c r="T13" s="97">
        <f>_xlfn.RANK.EQ(S13,$S$5:$S$23,1)+COUNTIF(S$5:S13,S13)-1</f>
        <v>9</v>
      </c>
    </row>
    <row r="14" spans="1:20" s="21" customFormat="1" ht="15.75" thickBot="1" x14ac:dyDescent="0.3">
      <c r="A14" s="107">
        <f>Eingabemaske!A21</f>
        <v>0</v>
      </c>
      <c r="B14" s="103">
        <f>Eingabemaske!J21</f>
        <v>0</v>
      </c>
      <c r="C14" s="104">
        <f>Eingabemaske!B21</f>
        <v>0</v>
      </c>
      <c r="D14" s="104">
        <f>Eingabemaske!C21</f>
        <v>0</v>
      </c>
      <c r="E14" s="104">
        <f>Eingabemaske!E21</f>
        <v>0</v>
      </c>
      <c r="F14" s="104">
        <f>Eingabemaske!D21</f>
        <v>0</v>
      </c>
      <c r="G14" s="180">
        <f>Eingabemaske!F21</f>
        <v>0</v>
      </c>
      <c r="H14" s="117">
        <f>Eingabemaske!G21/100</f>
        <v>0</v>
      </c>
      <c r="I14" s="105">
        <f t="shared" si="0"/>
        <v>0</v>
      </c>
      <c r="J14" s="106">
        <f t="shared" si="1"/>
        <v>0</v>
      </c>
      <c r="K14" s="106">
        <f t="shared" si="2"/>
        <v>0</v>
      </c>
      <c r="L14" s="100">
        <f t="shared" si="4"/>
        <v>1.9770000000000001</v>
      </c>
      <c r="M14" s="116">
        <f t="shared" si="5"/>
        <v>1</v>
      </c>
      <c r="N14" s="103">
        <f t="shared" si="3"/>
        <v>0</v>
      </c>
      <c r="O14" s="98">
        <f t="shared" si="6"/>
        <v>0</v>
      </c>
      <c r="P14" s="101">
        <f>_xlfn.RANK.EQ(O14,$O$5:$O$23,1)+COUNTIF(O$5:O14,O14)-1</f>
        <v>10</v>
      </c>
      <c r="Q14" s="98">
        <f t="shared" si="7"/>
        <v>0</v>
      </c>
      <c r="R14" s="101">
        <f>_xlfn.RANK.EQ(Q14,$Q$5:$Q$23,1)+COUNTIF(Q$5:Q14,Q14)-1</f>
        <v>10</v>
      </c>
      <c r="S14" s="118">
        <f t="shared" si="8"/>
        <v>0</v>
      </c>
      <c r="T14" s="97">
        <f>_xlfn.RANK.EQ(S14,$S$5:$S$23,1)+COUNTIF(S$5:S14,S14)-1</f>
        <v>10</v>
      </c>
    </row>
    <row r="15" spans="1:20" ht="15.75" thickBot="1" x14ac:dyDescent="0.3">
      <c r="A15" s="107">
        <f>Eingabemaske!A22</f>
        <v>0</v>
      </c>
      <c r="B15" s="103">
        <f>Eingabemaske!J22</f>
        <v>0</v>
      </c>
      <c r="C15" s="104">
        <f>Eingabemaske!B22</f>
        <v>0</v>
      </c>
      <c r="D15" s="104">
        <f>Eingabemaske!C22</f>
        <v>0</v>
      </c>
      <c r="E15" s="104">
        <f>Eingabemaske!E22</f>
        <v>0</v>
      </c>
      <c r="F15" s="104">
        <f>Eingabemaske!D22</f>
        <v>0</v>
      </c>
      <c r="G15" s="180">
        <f>Eingabemaske!F22</f>
        <v>0</v>
      </c>
      <c r="H15" s="117">
        <f>Eingabemaske!G22/100</f>
        <v>0</v>
      </c>
      <c r="I15" s="105">
        <f t="shared" si="0"/>
        <v>0</v>
      </c>
      <c r="J15" s="106">
        <f t="shared" si="1"/>
        <v>0</v>
      </c>
      <c r="K15" s="106">
        <f t="shared" si="2"/>
        <v>0</v>
      </c>
      <c r="L15" s="100">
        <f t="shared" si="4"/>
        <v>1.9770000000000001</v>
      </c>
      <c r="M15" s="116">
        <f t="shared" si="5"/>
        <v>1</v>
      </c>
      <c r="N15" s="103">
        <f t="shared" si="3"/>
        <v>0</v>
      </c>
      <c r="O15" s="98">
        <f t="shared" si="6"/>
        <v>0</v>
      </c>
      <c r="P15" s="101">
        <f>_xlfn.RANK.EQ(O15,$O$5:$O$23,1)+COUNTIF(O$5:O15,O15)-1</f>
        <v>11</v>
      </c>
      <c r="Q15" s="98">
        <f t="shared" si="7"/>
        <v>0</v>
      </c>
      <c r="R15" s="101">
        <f>_xlfn.RANK.EQ(Q15,$Q$5:$Q$23,1)+COUNTIF(Q$5:Q15,Q15)-1</f>
        <v>11</v>
      </c>
      <c r="S15" s="118">
        <f t="shared" si="8"/>
        <v>0</v>
      </c>
      <c r="T15" s="97">
        <f>_xlfn.RANK.EQ(S15,$S$5:$S$23,1)+COUNTIF(S$5:S15,S15)-1</f>
        <v>11</v>
      </c>
    </row>
    <row r="16" spans="1:20" ht="15.75" thickBot="1" x14ac:dyDescent="0.3">
      <c r="A16" s="102">
        <f>Eingabemaske!A23</f>
        <v>0</v>
      </c>
      <c r="B16" s="103">
        <f>Eingabemaske!J23</f>
        <v>0</v>
      </c>
      <c r="C16" s="104">
        <f>Eingabemaske!B23</f>
        <v>0</v>
      </c>
      <c r="D16" s="104">
        <f>Eingabemaske!C23</f>
        <v>0</v>
      </c>
      <c r="E16" s="104">
        <f>Eingabemaske!E23</f>
        <v>0</v>
      </c>
      <c r="F16" s="104">
        <f>Eingabemaske!D23</f>
        <v>0</v>
      </c>
      <c r="G16" s="180">
        <f>Eingabemaske!F23</f>
        <v>0</v>
      </c>
      <c r="H16" s="117">
        <f>Eingabemaske!G23/100</f>
        <v>0</v>
      </c>
      <c r="I16" s="105">
        <f t="shared" si="0"/>
        <v>0</v>
      </c>
      <c r="J16" s="106">
        <f t="shared" si="1"/>
        <v>0</v>
      </c>
      <c r="K16" s="106">
        <f t="shared" si="2"/>
        <v>0</v>
      </c>
      <c r="L16" s="100">
        <f t="shared" si="4"/>
        <v>1.9770000000000001</v>
      </c>
      <c r="M16" s="116">
        <f t="shared" si="5"/>
        <v>1</v>
      </c>
      <c r="N16" s="103">
        <f t="shared" si="3"/>
        <v>0</v>
      </c>
      <c r="O16" s="98">
        <f t="shared" si="6"/>
        <v>0</v>
      </c>
      <c r="P16" s="101">
        <f>_xlfn.RANK.EQ(O16,$O$5:$O$23,1)+COUNTIF(O$5:O16,O16)-1</f>
        <v>12</v>
      </c>
      <c r="Q16" s="98">
        <f t="shared" si="7"/>
        <v>0</v>
      </c>
      <c r="R16" s="101">
        <f>_xlfn.RANK.EQ(Q16,$Q$5:$Q$23,1)+COUNTIF(Q$5:Q16,Q16)-1</f>
        <v>12</v>
      </c>
      <c r="S16" s="118">
        <f t="shared" si="8"/>
        <v>0</v>
      </c>
      <c r="T16" s="97">
        <f>_xlfn.RANK.EQ(S16,$S$5:$S$23,1)+COUNTIF(S$5:S16,S16)-1</f>
        <v>12</v>
      </c>
    </row>
    <row r="17" spans="1:23" ht="15.75" thickBot="1" x14ac:dyDescent="0.3">
      <c r="A17" s="102">
        <f>Eingabemaske!A24</f>
        <v>0</v>
      </c>
      <c r="B17" s="103">
        <f>Eingabemaske!J24</f>
        <v>0</v>
      </c>
      <c r="C17" s="104">
        <f>Eingabemaske!B24</f>
        <v>0</v>
      </c>
      <c r="D17" s="104">
        <f>Eingabemaske!C24</f>
        <v>0</v>
      </c>
      <c r="E17" s="104">
        <f>Eingabemaske!E24</f>
        <v>0</v>
      </c>
      <c r="F17" s="104">
        <f>Eingabemaske!D24</f>
        <v>0</v>
      </c>
      <c r="G17" s="180">
        <f>Eingabemaske!F24</f>
        <v>0</v>
      </c>
      <c r="H17" s="117">
        <f>Eingabemaske!G24/100</f>
        <v>0</v>
      </c>
      <c r="I17" s="105">
        <f t="shared" si="0"/>
        <v>0</v>
      </c>
      <c r="J17" s="106">
        <f t="shared" si="1"/>
        <v>0</v>
      </c>
      <c r="K17" s="106">
        <f t="shared" si="2"/>
        <v>0</v>
      </c>
      <c r="L17" s="100">
        <f t="shared" si="4"/>
        <v>1.9770000000000001</v>
      </c>
      <c r="M17" s="116">
        <f t="shared" si="5"/>
        <v>1</v>
      </c>
      <c r="N17" s="103">
        <f t="shared" si="3"/>
        <v>0</v>
      </c>
      <c r="O17" s="98">
        <f t="shared" si="6"/>
        <v>0</v>
      </c>
      <c r="P17" s="101">
        <f>_xlfn.RANK.EQ(O17,$O$5:$O$23,1)+COUNTIF(O$5:O17,O17)-1</f>
        <v>13</v>
      </c>
      <c r="Q17" s="98">
        <f t="shared" si="7"/>
        <v>0</v>
      </c>
      <c r="R17" s="101">
        <f>_xlfn.RANK.EQ(Q17,$Q$5:$Q$23,1)+COUNTIF(Q$5:Q17,Q17)-1</f>
        <v>13</v>
      </c>
      <c r="S17" s="118">
        <f t="shared" si="8"/>
        <v>0</v>
      </c>
      <c r="T17" s="97">
        <f>_xlfn.RANK.EQ(S17,$S$5:$S$23,1)+COUNTIF(S$5:S17,S17)-1</f>
        <v>13</v>
      </c>
    </row>
    <row r="18" spans="1:23" ht="15.75" thickBot="1" x14ac:dyDescent="0.3">
      <c r="A18" s="102">
        <f>Eingabemaske!A25</f>
        <v>0</v>
      </c>
      <c r="B18" s="103">
        <f>Eingabemaske!J25</f>
        <v>0</v>
      </c>
      <c r="C18" s="104">
        <f>Eingabemaske!B25</f>
        <v>0</v>
      </c>
      <c r="D18" s="104">
        <f>Eingabemaske!C25</f>
        <v>0</v>
      </c>
      <c r="E18" s="104">
        <f>Eingabemaske!E25</f>
        <v>0</v>
      </c>
      <c r="F18" s="104">
        <f>Eingabemaske!D25</f>
        <v>0</v>
      </c>
      <c r="G18" s="180">
        <f>Eingabemaske!F25</f>
        <v>0</v>
      </c>
      <c r="H18" s="117">
        <f>Eingabemaske!G25/100</f>
        <v>0</v>
      </c>
      <c r="I18" s="105">
        <f t="shared" si="0"/>
        <v>0</v>
      </c>
      <c r="J18" s="106">
        <f t="shared" si="1"/>
        <v>0</v>
      </c>
      <c r="K18" s="106">
        <f t="shared" si="2"/>
        <v>0</v>
      </c>
      <c r="L18" s="100">
        <f t="shared" si="4"/>
        <v>1.9770000000000001</v>
      </c>
      <c r="M18" s="116">
        <f t="shared" si="5"/>
        <v>1</v>
      </c>
      <c r="N18" s="103">
        <f t="shared" si="3"/>
        <v>0</v>
      </c>
      <c r="O18" s="98">
        <f t="shared" si="6"/>
        <v>0</v>
      </c>
      <c r="P18" s="101">
        <f>_xlfn.RANK.EQ(O18,$O$5:$O$23,1)+COUNTIF(O$5:O18,O18)-1</f>
        <v>14</v>
      </c>
      <c r="Q18" s="98">
        <f t="shared" si="7"/>
        <v>0</v>
      </c>
      <c r="R18" s="101">
        <f>_xlfn.RANK.EQ(Q18,$Q$5:$Q$23,1)+COUNTIF(Q$5:Q18,Q18)-1</f>
        <v>14</v>
      </c>
      <c r="S18" s="118">
        <f t="shared" si="8"/>
        <v>0</v>
      </c>
      <c r="T18" s="97">
        <f>_xlfn.RANK.EQ(S18,$S$5:$S$23,1)+COUNTIF(S$5:S18,S18)-1</f>
        <v>14</v>
      </c>
    </row>
    <row r="19" spans="1:23" ht="15.75" thickBot="1" x14ac:dyDescent="0.3">
      <c r="A19" s="102">
        <f>Eingabemaske!A26</f>
        <v>0</v>
      </c>
      <c r="B19" s="103">
        <f>Eingabemaske!J26</f>
        <v>0</v>
      </c>
      <c r="C19" s="104">
        <f>Eingabemaske!B26</f>
        <v>0</v>
      </c>
      <c r="D19" s="104">
        <f>Eingabemaske!C26</f>
        <v>0</v>
      </c>
      <c r="E19" s="104">
        <f>Eingabemaske!E26</f>
        <v>0</v>
      </c>
      <c r="F19" s="104">
        <f>Eingabemaske!D26</f>
        <v>0</v>
      </c>
      <c r="G19" s="180">
        <f>Eingabemaske!F26</f>
        <v>0</v>
      </c>
      <c r="H19" s="117">
        <f>Eingabemaske!G26/100</f>
        <v>0</v>
      </c>
      <c r="I19" s="105">
        <f t="shared" si="0"/>
        <v>0</v>
      </c>
      <c r="J19" s="106">
        <f t="shared" si="1"/>
        <v>0</v>
      </c>
      <c r="K19" s="106">
        <f t="shared" si="2"/>
        <v>0</v>
      </c>
      <c r="L19" s="100">
        <f t="shared" si="4"/>
        <v>1.9770000000000001</v>
      </c>
      <c r="M19" s="116">
        <f t="shared" si="5"/>
        <v>1</v>
      </c>
      <c r="N19" s="103">
        <f t="shared" si="3"/>
        <v>0</v>
      </c>
      <c r="O19" s="98">
        <f t="shared" si="6"/>
        <v>0</v>
      </c>
      <c r="P19" s="101">
        <f>_xlfn.RANK.EQ(O19,$O$5:$O$23,1)+COUNTIF(O$5:O19,O19)-1</f>
        <v>15</v>
      </c>
      <c r="Q19" s="98">
        <f t="shared" si="7"/>
        <v>0</v>
      </c>
      <c r="R19" s="101">
        <f>_xlfn.RANK.EQ(Q19,$Q$5:$Q$23,1)+COUNTIF(Q$5:Q19,Q19)-1</f>
        <v>15</v>
      </c>
      <c r="S19" s="118">
        <f t="shared" si="8"/>
        <v>0</v>
      </c>
      <c r="T19" s="97">
        <f>_xlfn.RANK.EQ(S19,$S$5:$S$23,1)+COUNTIF(S$5:S19,S19)-1</f>
        <v>15</v>
      </c>
    </row>
    <row r="20" spans="1:23" ht="15.75" thickBot="1" x14ac:dyDescent="0.3">
      <c r="A20" s="108">
        <f>Eingabemaske!A27</f>
        <v>0</v>
      </c>
      <c r="B20" s="109">
        <f>Eingabemaske!J27</f>
        <v>0</v>
      </c>
      <c r="C20" s="110">
        <f>Eingabemaske!B27</f>
        <v>0</v>
      </c>
      <c r="D20" s="110">
        <f>Eingabemaske!C27</f>
        <v>0</v>
      </c>
      <c r="E20" s="110">
        <f>Eingabemaske!E27</f>
        <v>0</v>
      </c>
      <c r="F20" s="110">
        <f>Eingabemaske!D27</f>
        <v>0</v>
      </c>
      <c r="G20" s="181">
        <f>Eingabemaske!F27</f>
        <v>0</v>
      </c>
      <c r="H20" s="117">
        <f>Eingabemaske!G27/100</f>
        <v>0</v>
      </c>
      <c r="I20" s="111">
        <f t="shared" si="0"/>
        <v>0</v>
      </c>
      <c r="J20" s="112">
        <f t="shared" si="1"/>
        <v>0</v>
      </c>
      <c r="K20" s="112">
        <f t="shared" si="2"/>
        <v>0</v>
      </c>
      <c r="L20" s="100">
        <f t="shared" si="4"/>
        <v>1.9770000000000001</v>
      </c>
      <c r="M20" s="116">
        <f t="shared" si="5"/>
        <v>1</v>
      </c>
      <c r="N20" s="109">
        <f t="shared" si="3"/>
        <v>0</v>
      </c>
      <c r="O20" s="98">
        <f t="shared" si="6"/>
        <v>0</v>
      </c>
      <c r="P20" s="101">
        <f>_xlfn.RANK.EQ(O20,$O$5:$O$23,1)+COUNTIF(O$5:O20,O20)-1</f>
        <v>16</v>
      </c>
      <c r="Q20" s="98">
        <f t="shared" si="7"/>
        <v>0</v>
      </c>
      <c r="R20" s="101">
        <f>_xlfn.RANK.EQ(Q20,$Q$5:$Q$23,1)+COUNTIF(Q$5:Q20,Q20)-1</f>
        <v>16</v>
      </c>
      <c r="S20" s="118">
        <f t="shared" si="8"/>
        <v>0</v>
      </c>
      <c r="T20" s="97">
        <f>_xlfn.RANK.EQ(S20,$S$5:$S$23,1)+COUNTIF(S$5:S20,S20)-1</f>
        <v>16</v>
      </c>
    </row>
    <row r="21" spans="1:23" ht="15.75" thickBot="1" x14ac:dyDescent="0.3">
      <c r="A21" s="108" t="str">
        <f>Eingabemaske!A28</f>
        <v>frei wählbarer Inputstoff 1</v>
      </c>
      <c r="B21" s="109">
        <f>Eingabemaske!J28</f>
        <v>0</v>
      </c>
      <c r="C21" s="110">
        <f>Eingabemaske!B28</f>
        <v>0</v>
      </c>
      <c r="D21" s="110">
        <f>Eingabemaske!C28</f>
        <v>0</v>
      </c>
      <c r="E21" s="110">
        <f>Eingabemaske!E28</f>
        <v>0</v>
      </c>
      <c r="F21" s="110">
        <f>Eingabemaske!D28</f>
        <v>0</v>
      </c>
      <c r="G21" s="181">
        <f>Eingabemaske!F28</f>
        <v>0</v>
      </c>
      <c r="H21" s="117">
        <f>Eingabemaske!G28/100</f>
        <v>0</v>
      </c>
      <c r="I21" s="111">
        <f>B21*D21/100</f>
        <v>0</v>
      </c>
      <c r="J21" s="112">
        <f>I21*(1-H21)</f>
        <v>0</v>
      </c>
      <c r="K21" s="112">
        <f>B21*(100-D21)/100</f>
        <v>0</v>
      </c>
      <c r="L21" s="100">
        <f>SUM(H21*0.718,(1-H21)*1.977)</f>
        <v>1.9770000000000001</v>
      </c>
      <c r="M21" s="116">
        <f t="shared" si="5"/>
        <v>1</v>
      </c>
      <c r="N21" s="109">
        <f>B21*C21</f>
        <v>0</v>
      </c>
      <c r="O21" s="98">
        <f t="shared" si="6"/>
        <v>0</v>
      </c>
      <c r="P21" s="101">
        <f>_xlfn.RANK.EQ(O21,$O$5:$O$23,1)+COUNTIF(O$5:O21,O21)-1</f>
        <v>17</v>
      </c>
      <c r="Q21" s="98">
        <f t="shared" si="7"/>
        <v>0</v>
      </c>
      <c r="R21" s="101">
        <f>_xlfn.RANK.EQ(Q21,$Q$5:$Q$23,1)+COUNTIF(Q$5:Q21,Q21)-1</f>
        <v>17</v>
      </c>
      <c r="S21" s="118">
        <f t="shared" si="8"/>
        <v>0</v>
      </c>
      <c r="T21" s="97">
        <f>_xlfn.RANK.EQ(S21,$S$5:$S$23,1)+COUNTIF(S$5:S21,S21)-1</f>
        <v>17</v>
      </c>
    </row>
    <row r="22" spans="1:23" ht="15.75" thickBot="1" x14ac:dyDescent="0.3">
      <c r="A22" s="108" t="str">
        <f>Eingabemaske!A29</f>
        <v>frei wählbarer Inputstoff 2</v>
      </c>
      <c r="B22" s="109">
        <f>Eingabemaske!J29</f>
        <v>0</v>
      </c>
      <c r="C22" s="110">
        <f>Eingabemaske!B29</f>
        <v>0</v>
      </c>
      <c r="D22" s="110">
        <f>Eingabemaske!C29</f>
        <v>0</v>
      </c>
      <c r="E22" s="110">
        <f>Eingabemaske!E29</f>
        <v>0</v>
      </c>
      <c r="F22" s="110">
        <f>Eingabemaske!D29</f>
        <v>0</v>
      </c>
      <c r="G22" s="181">
        <f>Eingabemaske!F29</f>
        <v>0</v>
      </c>
      <c r="H22" s="117">
        <f>Eingabemaske!G29/100</f>
        <v>0</v>
      </c>
      <c r="I22" s="111">
        <f>B22*D22/100</f>
        <v>0</v>
      </c>
      <c r="J22" s="112">
        <f>I22*(1-H22)</f>
        <v>0</v>
      </c>
      <c r="K22" s="112">
        <f>B22*(100-D22)/100</f>
        <v>0</v>
      </c>
      <c r="L22" s="100">
        <f>SUM(H22*0.718,(1-H22)*1.977)</f>
        <v>1.9770000000000001</v>
      </c>
      <c r="M22" s="116">
        <f>ABS(1-(L22*C22/1000))</f>
        <v>1</v>
      </c>
      <c r="N22" s="109">
        <f>B22*C22</f>
        <v>0</v>
      </c>
      <c r="O22" s="98">
        <f>IF(F22,C22/F22,0)</f>
        <v>0</v>
      </c>
      <c r="P22" s="101">
        <f>_xlfn.RANK.EQ(O22,$O$5:$O$23,1)+COUNTIF(O$5:O22,O22)-1</f>
        <v>18</v>
      </c>
      <c r="Q22" s="98">
        <f>IF(E22,C22/E22,0)</f>
        <v>0</v>
      </c>
      <c r="R22" s="101">
        <f>_xlfn.RANK.EQ(Q22,$Q$5:$Q$23,1)+COUNTIF(Q$5:Q22,Q22)-1</f>
        <v>18</v>
      </c>
      <c r="S22" s="118">
        <f>IF(G22,C22/G22,0)</f>
        <v>0</v>
      </c>
      <c r="T22" s="97">
        <f>_xlfn.RANK.EQ(S22,$S$5:$S$23,1)+COUNTIF(S$5:S22,S22)-1</f>
        <v>18</v>
      </c>
    </row>
    <row r="23" spans="1:23" ht="15" x14ac:dyDescent="0.25">
      <c r="A23" s="108" t="str">
        <f>Eingabemaske!A30</f>
        <v>frei wählbarer Inputstoff 3</v>
      </c>
      <c r="B23" s="109">
        <f>Eingabemaske!J30</f>
        <v>0</v>
      </c>
      <c r="C23" s="110">
        <f>Eingabemaske!B30</f>
        <v>0</v>
      </c>
      <c r="D23" s="110">
        <f>Eingabemaske!C30</f>
        <v>0</v>
      </c>
      <c r="E23" s="110">
        <f>Eingabemaske!E30</f>
        <v>0</v>
      </c>
      <c r="F23" s="110">
        <f>Eingabemaske!D30</f>
        <v>0</v>
      </c>
      <c r="G23" s="181">
        <f>Eingabemaske!F30</f>
        <v>0</v>
      </c>
      <c r="H23" s="117">
        <f>Eingabemaske!G30/100</f>
        <v>0</v>
      </c>
      <c r="I23" s="111">
        <f>B23*D23/100</f>
        <v>0</v>
      </c>
      <c r="J23" s="112">
        <f>I23*(1-H23)</f>
        <v>0</v>
      </c>
      <c r="K23" s="112">
        <f>B23*(100-D23)/100</f>
        <v>0</v>
      </c>
      <c r="L23" s="100">
        <f>SUM(H23*0.718,(1-H23)*1.977)</f>
        <v>1.9770000000000001</v>
      </c>
      <c r="M23" s="116">
        <f>ABS(1-(L23*C23/1000))</f>
        <v>1</v>
      </c>
      <c r="N23" s="109">
        <f>B23*C23</f>
        <v>0</v>
      </c>
      <c r="O23" s="98">
        <f>IF(F23,C23/F23,0)</f>
        <v>0</v>
      </c>
      <c r="P23" s="101">
        <f>_xlfn.RANK.EQ(O23,$O$5:$O$23,1)+COUNTIF(O$5:O23,O23)-1</f>
        <v>19</v>
      </c>
      <c r="Q23" s="98">
        <f>IF(E23,C23/E23,0)</f>
        <v>0</v>
      </c>
      <c r="R23" s="101">
        <f>_xlfn.RANK.EQ(Q23,$Q$5:$Q$23,1)+COUNTIF(Q$5:Q23,Q23)-1</f>
        <v>19</v>
      </c>
      <c r="S23" s="118">
        <f>IF(G23,C23/G23,0)</f>
        <v>0</v>
      </c>
      <c r="T23" s="97">
        <f>_xlfn.RANK.EQ(S23,$S$5:$S$23,1)+COUNTIF(S$5:S23,S23)-1</f>
        <v>19</v>
      </c>
    </row>
    <row r="24" spans="1:23" ht="15" x14ac:dyDescent="0.25">
      <c r="A24" s="22"/>
      <c r="B24" s="23"/>
    </row>
    <row r="25" spans="1:23" ht="15" thickBot="1" x14ac:dyDescent="0.35">
      <c r="A25" s="29" t="s">
        <v>31</v>
      </c>
      <c r="C25" s="27"/>
      <c r="D25" s="28"/>
      <c r="E25" s="30"/>
      <c r="F25" s="23"/>
      <c r="G25" s="23"/>
      <c r="I25" s="29" t="s">
        <v>32</v>
      </c>
      <c r="J25" s="27"/>
      <c r="K25" s="28"/>
      <c r="P25" s="26"/>
      <c r="Q25" s="29" t="s">
        <v>81</v>
      </c>
    </row>
    <row r="26" spans="1:23" ht="15" x14ac:dyDescent="0.25">
      <c r="A26" s="5" t="s">
        <v>1</v>
      </c>
      <c r="B26" s="6" t="s">
        <v>42</v>
      </c>
      <c r="C26" s="7" t="s">
        <v>9</v>
      </c>
      <c r="D26" s="7" t="s">
        <v>13</v>
      </c>
      <c r="E26" s="7" t="s">
        <v>2</v>
      </c>
      <c r="F26" s="31" t="s">
        <v>19</v>
      </c>
      <c r="G26" s="23"/>
      <c r="H26" s="23"/>
      <c r="I26" s="5" t="s">
        <v>1</v>
      </c>
      <c r="J26" s="6" t="s">
        <v>42</v>
      </c>
      <c r="K26" s="7" t="s">
        <v>9</v>
      </c>
      <c r="L26" s="7" t="s">
        <v>11</v>
      </c>
      <c r="M26" s="7" t="s">
        <v>2</v>
      </c>
      <c r="N26" s="31" t="s">
        <v>19</v>
      </c>
      <c r="O26" s="114"/>
      <c r="P26" s="26"/>
      <c r="Q26" s="5" t="s">
        <v>1</v>
      </c>
      <c r="R26" s="6" t="s">
        <v>42</v>
      </c>
      <c r="S26" s="7" t="s">
        <v>9</v>
      </c>
      <c r="T26" s="177" t="s">
        <v>2</v>
      </c>
      <c r="U26" s="32" t="s">
        <v>2</v>
      </c>
      <c r="V26" s="31" t="s">
        <v>19</v>
      </c>
      <c r="W26" s="26"/>
    </row>
    <row r="27" spans="1:23" ht="15" thickBot="1" x14ac:dyDescent="0.35">
      <c r="A27" s="12"/>
      <c r="B27" s="13" t="s">
        <v>6</v>
      </c>
      <c r="C27" s="14" t="s">
        <v>10</v>
      </c>
      <c r="D27" s="15" t="s">
        <v>12</v>
      </c>
      <c r="E27" s="15" t="s">
        <v>79</v>
      </c>
      <c r="F27" s="20" t="s">
        <v>33</v>
      </c>
      <c r="G27" s="23"/>
      <c r="H27" s="23"/>
      <c r="I27" s="12"/>
      <c r="J27" s="13" t="s">
        <v>6</v>
      </c>
      <c r="K27" s="14" t="s">
        <v>10</v>
      </c>
      <c r="L27" s="15" t="s">
        <v>12</v>
      </c>
      <c r="M27" s="15" t="s">
        <v>79</v>
      </c>
      <c r="N27" s="20" t="s">
        <v>34</v>
      </c>
      <c r="O27" s="115"/>
      <c r="P27" s="26"/>
      <c r="Q27" s="12"/>
      <c r="R27" s="13" t="s">
        <v>6</v>
      </c>
      <c r="S27" s="14" t="s">
        <v>10</v>
      </c>
      <c r="T27" s="178" t="s">
        <v>79</v>
      </c>
      <c r="U27" s="19" t="s">
        <v>78</v>
      </c>
      <c r="V27" s="20" t="s">
        <v>35</v>
      </c>
      <c r="W27" s="26"/>
    </row>
    <row r="28" spans="1:23" ht="15.75" thickBot="1" x14ac:dyDescent="0.3">
      <c r="A28" s="94">
        <f>INDEX($A$5:$A$23,MATCH(F28,$P$5:$P$23,0))</f>
        <v>0</v>
      </c>
      <c r="B28" s="94">
        <f>INDEX($B$5:$B$23,MATCH(F28,$P$5:$P$23,0))</f>
        <v>0</v>
      </c>
      <c r="C28" s="94">
        <f>INDEX($C$5:$C$23,MATCH(F28,$P$5:$P$23,0))</f>
        <v>0</v>
      </c>
      <c r="D28" s="94">
        <f>INDEX($F$5:$F$23,MATCH(F28,$P$5:$P$23,0))</f>
        <v>0</v>
      </c>
      <c r="E28" s="179">
        <f>INDEX($G$5:$G$23,MATCH(F28,$P$5:$P$23,0))</f>
        <v>0</v>
      </c>
      <c r="F28" s="95">
        <f>SMALL($P$5:$P$23,ROWS($P$5:P5))</f>
        <v>1</v>
      </c>
      <c r="G28" s="34"/>
      <c r="H28" s="34"/>
      <c r="I28" s="94">
        <f>INDEX($A$5:$A$23,MATCH(N28,$R$5:$R$23,0))</f>
        <v>0</v>
      </c>
      <c r="J28" s="94">
        <f>INDEX($B$5:$B$23,MATCH(N28,$R$5:$R$23,0))</f>
        <v>0</v>
      </c>
      <c r="K28" s="94">
        <f>INDEX($C$5:$C$23,MATCH(N28,$R$5:$R$23,0))</f>
        <v>0</v>
      </c>
      <c r="L28" s="94">
        <f>INDEX($E$5:$E$23,MATCH(N28,$R$5:$R$23,0))</f>
        <v>0</v>
      </c>
      <c r="M28" s="179">
        <f>INDEX($G$5:$G$23,MATCH(N28,$R$5:$R$23,0))</f>
        <v>0</v>
      </c>
      <c r="N28" s="95">
        <f>SMALL($R$5:$R$23,ROWS($Q$5:Q5))</f>
        <v>1</v>
      </c>
      <c r="O28" s="113"/>
      <c r="P28" s="26"/>
      <c r="Q28" s="94">
        <f>INDEX($A$5:$A$23,MATCH(V28,$T$5:$T$23,0))</f>
        <v>0</v>
      </c>
      <c r="R28" s="94">
        <f>INDEX($B$5:$B$23,MATCH(V28,$T$5:$T$23,0))</f>
        <v>0</v>
      </c>
      <c r="S28" s="94">
        <f>INDEX($C$5:$C$23,MATCH(V28,$T$5:$T$23,0))</f>
        <v>0</v>
      </c>
      <c r="T28" s="179">
        <f>INDEX($G$5:$G$23,MATCH(V28,$T$5:$T$23,0))</f>
        <v>0</v>
      </c>
      <c r="U28" s="119">
        <f>INDEX($M$5:$M$23,MATCH(V28,$T$5:$T$23,0))</f>
        <v>1</v>
      </c>
      <c r="V28" s="95">
        <f>SMALL($T$5:$T$23,ROWS($S$5:S5))</f>
        <v>1</v>
      </c>
      <c r="W28" s="26"/>
    </row>
    <row r="29" spans="1:23" ht="15.75" thickBot="1" x14ac:dyDescent="0.3">
      <c r="A29" s="94">
        <f t="shared" ref="A29:A46" si="9">INDEX($A$5:$A$23,MATCH(F29,$P$5:$P$23,0))</f>
        <v>0</v>
      </c>
      <c r="B29" s="94">
        <f t="shared" ref="B29:B46" si="10">INDEX($B$5:$B$23,MATCH(F29,$P$5:$P$23,0))</f>
        <v>0</v>
      </c>
      <c r="C29" s="94">
        <f t="shared" ref="C29:C46" si="11">INDEX($C$5:$C$23,MATCH(F29,$P$5:$P$23,0))</f>
        <v>0</v>
      </c>
      <c r="D29" s="94">
        <f t="shared" ref="D29:D46" si="12">INDEX($F$5:$F$23,MATCH(F29,$P$5:$P$23,0))</f>
        <v>0</v>
      </c>
      <c r="E29" s="179">
        <f t="shared" ref="E29:E46" si="13">INDEX($G$5:$G$23,MATCH(F29,$P$5:$P$23,0))</f>
        <v>0</v>
      </c>
      <c r="F29" s="95">
        <f>SMALL($P$5:$P$23,ROWS($P$5:P6))</f>
        <v>2</v>
      </c>
      <c r="G29" s="34"/>
      <c r="H29" s="34"/>
      <c r="I29" s="94">
        <f t="shared" ref="I29:I46" si="14">INDEX($A$5:$A$23,MATCH(N29,$R$5:$R$23,0))</f>
        <v>0</v>
      </c>
      <c r="J29" s="94">
        <f t="shared" ref="J29:J46" si="15">INDEX($B$5:$B$23,MATCH(N29,$R$5:$R$23,0))</f>
        <v>0</v>
      </c>
      <c r="K29" s="94">
        <f t="shared" ref="K29:K46" si="16">INDEX($C$5:$C$23,MATCH(N29,$R$5:$R$23,0))</f>
        <v>0</v>
      </c>
      <c r="L29" s="94">
        <f t="shared" ref="L29:L46" si="17">INDEX($E$5:$E$23,MATCH(N29,$R$5:$R$23,0))</f>
        <v>0</v>
      </c>
      <c r="M29" s="179">
        <f t="shared" ref="M29:M46" si="18">INDEX($G$5:$G$23,MATCH(N29,$R$5:$R$23,0))</f>
        <v>0</v>
      </c>
      <c r="N29" s="95">
        <f>SMALL($R$5:$R$23,ROWS($Q$5:Q6))</f>
        <v>2</v>
      </c>
      <c r="O29" s="113"/>
      <c r="P29" s="26"/>
      <c r="Q29" s="94">
        <f t="shared" ref="Q29:Q46" si="19">INDEX($A$5:$A$23,MATCH(V29,$T$5:$T$23,0))</f>
        <v>0</v>
      </c>
      <c r="R29" s="94">
        <f t="shared" ref="R29:R46" si="20">INDEX($B$5:$B$23,MATCH(V29,$T$5:$T$23,0))</f>
        <v>0</v>
      </c>
      <c r="S29" s="94">
        <f t="shared" ref="S29:S46" si="21">INDEX($C$5:$C$23,MATCH(V29,$T$5:$T$23,0))</f>
        <v>0</v>
      </c>
      <c r="T29" s="179">
        <f t="shared" ref="T29:T46" si="22">INDEX($G$5:$G$23,MATCH(V29,$T$5:$T$23,0))</f>
        <v>0</v>
      </c>
      <c r="U29" s="119">
        <f t="shared" ref="U29:U46" si="23">INDEX($M$5:$M$23,MATCH(V29,$T$5:$T$23,0))</f>
        <v>1</v>
      </c>
      <c r="V29" s="95">
        <f>SMALL($T$5:$T$23,ROWS($S$5:S6))</f>
        <v>2</v>
      </c>
      <c r="W29" s="26"/>
    </row>
    <row r="30" spans="1:23" ht="15.75" thickBot="1" x14ac:dyDescent="0.3">
      <c r="A30" s="94">
        <f t="shared" si="9"/>
        <v>0</v>
      </c>
      <c r="B30" s="94">
        <f t="shared" si="10"/>
        <v>0</v>
      </c>
      <c r="C30" s="94">
        <f t="shared" si="11"/>
        <v>0</v>
      </c>
      <c r="D30" s="94">
        <f t="shared" si="12"/>
        <v>0</v>
      </c>
      <c r="E30" s="179">
        <f t="shared" si="13"/>
        <v>0</v>
      </c>
      <c r="F30" s="95">
        <f>SMALL($P$5:$P$23,ROWS($P$5:P7))</f>
        <v>3</v>
      </c>
      <c r="G30" s="35"/>
      <c r="H30" s="35"/>
      <c r="I30" s="94">
        <f t="shared" si="14"/>
        <v>0</v>
      </c>
      <c r="J30" s="94">
        <f t="shared" si="15"/>
        <v>0</v>
      </c>
      <c r="K30" s="94">
        <f t="shared" si="16"/>
        <v>0</v>
      </c>
      <c r="L30" s="94">
        <f t="shared" si="17"/>
        <v>0</v>
      </c>
      <c r="M30" s="179">
        <f t="shared" si="18"/>
        <v>0</v>
      </c>
      <c r="N30" s="95">
        <f>SMALL($R$5:$R$23,ROWS($Q$5:Q7))</f>
        <v>3</v>
      </c>
      <c r="O30" s="113"/>
      <c r="P30" s="26"/>
      <c r="Q30" s="94">
        <f t="shared" si="19"/>
        <v>0</v>
      </c>
      <c r="R30" s="94">
        <f t="shared" si="20"/>
        <v>0</v>
      </c>
      <c r="S30" s="94">
        <f t="shared" si="21"/>
        <v>0</v>
      </c>
      <c r="T30" s="179">
        <f t="shared" si="22"/>
        <v>0</v>
      </c>
      <c r="U30" s="119">
        <f t="shared" si="23"/>
        <v>1</v>
      </c>
      <c r="V30" s="95">
        <f>SMALL($T$5:$T$23,ROWS($S$5:S7))</f>
        <v>3</v>
      </c>
      <c r="W30" s="26"/>
    </row>
    <row r="31" spans="1:23" ht="15.75" thickBot="1" x14ac:dyDescent="0.3">
      <c r="A31" s="94">
        <f t="shared" si="9"/>
        <v>0</v>
      </c>
      <c r="B31" s="94">
        <f t="shared" si="10"/>
        <v>0</v>
      </c>
      <c r="C31" s="94">
        <f t="shared" si="11"/>
        <v>0</v>
      </c>
      <c r="D31" s="94">
        <f t="shared" si="12"/>
        <v>0</v>
      </c>
      <c r="E31" s="179">
        <f t="shared" si="13"/>
        <v>0</v>
      </c>
      <c r="F31" s="95">
        <f>SMALL($P$5:$P$23,ROWS($P$5:P8))</f>
        <v>4</v>
      </c>
      <c r="G31" s="35"/>
      <c r="H31" s="35"/>
      <c r="I31" s="94">
        <f t="shared" si="14"/>
        <v>0</v>
      </c>
      <c r="J31" s="94">
        <f t="shared" si="15"/>
        <v>0</v>
      </c>
      <c r="K31" s="94">
        <f t="shared" si="16"/>
        <v>0</v>
      </c>
      <c r="L31" s="94">
        <f t="shared" si="17"/>
        <v>0</v>
      </c>
      <c r="M31" s="179">
        <f t="shared" si="18"/>
        <v>0</v>
      </c>
      <c r="N31" s="95">
        <f>SMALL($R$5:$R$23,ROWS($Q$5:Q8))</f>
        <v>4</v>
      </c>
      <c r="O31" s="113"/>
      <c r="P31" s="26"/>
      <c r="Q31" s="94">
        <f t="shared" si="19"/>
        <v>0</v>
      </c>
      <c r="R31" s="94">
        <f t="shared" si="20"/>
        <v>0</v>
      </c>
      <c r="S31" s="94">
        <f t="shared" si="21"/>
        <v>0</v>
      </c>
      <c r="T31" s="179">
        <f t="shared" si="22"/>
        <v>0</v>
      </c>
      <c r="U31" s="119">
        <f t="shared" si="23"/>
        <v>1</v>
      </c>
      <c r="V31" s="95">
        <f>SMALL($T$5:$T$23,ROWS($S$5:S8))</f>
        <v>4</v>
      </c>
      <c r="W31" s="26"/>
    </row>
    <row r="32" spans="1:23" ht="15.75" thickBot="1" x14ac:dyDescent="0.3">
      <c r="A32" s="94">
        <f t="shared" si="9"/>
        <v>0</v>
      </c>
      <c r="B32" s="94">
        <f t="shared" si="10"/>
        <v>0</v>
      </c>
      <c r="C32" s="94">
        <f t="shared" si="11"/>
        <v>0</v>
      </c>
      <c r="D32" s="94">
        <f t="shared" si="12"/>
        <v>0</v>
      </c>
      <c r="E32" s="179">
        <f t="shared" si="13"/>
        <v>0</v>
      </c>
      <c r="F32" s="95">
        <f>SMALL($P$5:$P$23,ROWS($P$5:P9))</f>
        <v>5</v>
      </c>
      <c r="G32" s="26"/>
      <c r="H32" s="26"/>
      <c r="I32" s="94">
        <f t="shared" si="14"/>
        <v>0</v>
      </c>
      <c r="J32" s="94">
        <f t="shared" si="15"/>
        <v>0</v>
      </c>
      <c r="K32" s="94">
        <f t="shared" si="16"/>
        <v>0</v>
      </c>
      <c r="L32" s="94">
        <f t="shared" si="17"/>
        <v>0</v>
      </c>
      <c r="M32" s="179">
        <f t="shared" si="18"/>
        <v>0</v>
      </c>
      <c r="N32" s="95">
        <f>SMALL($R$5:$R$23,ROWS($Q$5:Q9))</f>
        <v>5</v>
      </c>
      <c r="O32" s="113"/>
      <c r="P32" s="26"/>
      <c r="Q32" s="94">
        <f t="shared" si="19"/>
        <v>0</v>
      </c>
      <c r="R32" s="94">
        <f t="shared" si="20"/>
        <v>0</v>
      </c>
      <c r="S32" s="94">
        <f t="shared" si="21"/>
        <v>0</v>
      </c>
      <c r="T32" s="179">
        <f t="shared" si="22"/>
        <v>0</v>
      </c>
      <c r="U32" s="119">
        <f t="shared" si="23"/>
        <v>1</v>
      </c>
      <c r="V32" s="95">
        <f>SMALL($T$5:$T$23,ROWS($S$5:S9))</f>
        <v>5</v>
      </c>
      <c r="W32" s="26"/>
    </row>
    <row r="33" spans="1:23" ht="15" thickBot="1" x14ac:dyDescent="0.35">
      <c r="A33" s="94">
        <f t="shared" si="9"/>
        <v>0</v>
      </c>
      <c r="B33" s="94">
        <f t="shared" si="10"/>
        <v>0</v>
      </c>
      <c r="C33" s="94">
        <f t="shared" si="11"/>
        <v>0</v>
      </c>
      <c r="D33" s="94">
        <f t="shared" si="12"/>
        <v>0</v>
      </c>
      <c r="E33" s="179">
        <f t="shared" si="13"/>
        <v>0</v>
      </c>
      <c r="F33" s="95">
        <f>SMALL($P$5:$P$23,ROWS($P$5:P10))</f>
        <v>6</v>
      </c>
      <c r="G33" s="26"/>
      <c r="H33" s="26"/>
      <c r="I33" s="94">
        <f t="shared" si="14"/>
        <v>0</v>
      </c>
      <c r="J33" s="94">
        <f t="shared" si="15"/>
        <v>0</v>
      </c>
      <c r="K33" s="94">
        <f t="shared" si="16"/>
        <v>0</v>
      </c>
      <c r="L33" s="94">
        <f t="shared" si="17"/>
        <v>0</v>
      </c>
      <c r="M33" s="179">
        <f t="shared" si="18"/>
        <v>0</v>
      </c>
      <c r="N33" s="95">
        <f>SMALL($R$5:$R$23,ROWS($Q$5:Q10))</f>
        <v>6</v>
      </c>
      <c r="O33" s="113"/>
      <c r="P33" s="26"/>
      <c r="Q33" s="94">
        <f t="shared" si="19"/>
        <v>0</v>
      </c>
      <c r="R33" s="94">
        <f t="shared" si="20"/>
        <v>0</v>
      </c>
      <c r="S33" s="94">
        <f t="shared" si="21"/>
        <v>0</v>
      </c>
      <c r="T33" s="179">
        <f t="shared" si="22"/>
        <v>0</v>
      </c>
      <c r="U33" s="119">
        <f t="shared" si="23"/>
        <v>1</v>
      </c>
      <c r="V33" s="95">
        <f>SMALL($T$5:$T$23,ROWS($S$5:S10))</f>
        <v>6</v>
      </c>
      <c r="W33" s="26"/>
    </row>
    <row r="34" spans="1:23" ht="15" thickBot="1" x14ac:dyDescent="0.35">
      <c r="A34" s="94">
        <f t="shared" si="9"/>
        <v>0</v>
      </c>
      <c r="B34" s="94">
        <f t="shared" si="10"/>
        <v>0</v>
      </c>
      <c r="C34" s="94">
        <f t="shared" si="11"/>
        <v>0</v>
      </c>
      <c r="D34" s="94">
        <f t="shared" si="12"/>
        <v>0</v>
      </c>
      <c r="E34" s="179">
        <f t="shared" si="13"/>
        <v>0</v>
      </c>
      <c r="F34" s="95">
        <f>SMALL($P$5:$P$23,ROWS($P$5:P11))</f>
        <v>7</v>
      </c>
      <c r="G34" s="26"/>
      <c r="H34" s="26"/>
      <c r="I34" s="94">
        <f t="shared" si="14"/>
        <v>0</v>
      </c>
      <c r="J34" s="94">
        <f t="shared" si="15"/>
        <v>0</v>
      </c>
      <c r="K34" s="94">
        <f t="shared" si="16"/>
        <v>0</v>
      </c>
      <c r="L34" s="94">
        <f t="shared" si="17"/>
        <v>0</v>
      </c>
      <c r="M34" s="179">
        <f t="shared" si="18"/>
        <v>0</v>
      </c>
      <c r="N34" s="95">
        <f>SMALL($R$5:$R$23,ROWS($Q$5:Q11))</f>
        <v>7</v>
      </c>
      <c r="O34" s="113"/>
      <c r="P34" s="26"/>
      <c r="Q34" s="94">
        <f t="shared" si="19"/>
        <v>0</v>
      </c>
      <c r="R34" s="94">
        <f t="shared" si="20"/>
        <v>0</v>
      </c>
      <c r="S34" s="94">
        <f t="shared" si="21"/>
        <v>0</v>
      </c>
      <c r="T34" s="179">
        <f t="shared" si="22"/>
        <v>0</v>
      </c>
      <c r="U34" s="119">
        <f t="shared" si="23"/>
        <v>1</v>
      </c>
      <c r="V34" s="95">
        <f>SMALL($T$5:$T$23,ROWS($S$5:S11))</f>
        <v>7</v>
      </c>
      <c r="W34" s="26"/>
    </row>
    <row r="35" spans="1:23" ht="15" thickBot="1" x14ac:dyDescent="0.35">
      <c r="A35" s="94">
        <f t="shared" si="9"/>
        <v>0</v>
      </c>
      <c r="B35" s="94">
        <f t="shared" si="10"/>
        <v>0</v>
      </c>
      <c r="C35" s="94">
        <f t="shared" si="11"/>
        <v>0</v>
      </c>
      <c r="D35" s="94">
        <f t="shared" si="12"/>
        <v>0</v>
      </c>
      <c r="E35" s="179">
        <f t="shared" si="13"/>
        <v>0</v>
      </c>
      <c r="F35" s="95">
        <f>SMALL($P$5:$P$23,ROWS($P$5:P12))</f>
        <v>8</v>
      </c>
      <c r="G35" s="26"/>
      <c r="H35" s="26"/>
      <c r="I35" s="94">
        <f t="shared" si="14"/>
        <v>0</v>
      </c>
      <c r="J35" s="94">
        <f t="shared" si="15"/>
        <v>0</v>
      </c>
      <c r="K35" s="94">
        <f t="shared" si="16"/>
        <v>0</v>
      </c>
      <c r="L35" s="94">
        <f t="shared" si="17"/>
        <v>0</v>
      </c>
      <c r="M35" s="179">
        <f t="shared" si="18"/>
        <v>0</v>
      </c>
      <c r="N35" s="95">
        <f>SMALL($R$5:$R$23,ROWS($Q$5:Q12))</f>
        <v>8</v>
      </c>
      <c r="O35" s="113"/>
      <c r="P35" s="26"/>
      <c r="Q35" s="94">
        <f t="shared" si="19"/>
        <v>0</v>
      </c>
      <c r="R35" s="94">
        <f t="shared" si="20"/>
        <v>0</v>
      </c>
      <c r="S35" s="94">
        <f t="shared" si="21"/>
        <v>0</v>
      </c>
      <c r="T35" s="179">
        <f t="shared" si="22"/>
        <v>0</v>
      </c>
      <c r="U35" s="119">
        <f t="shared" si="23"/>
        <v>1</v>
      </c>
      <c r="V35" s="95">
        <f>SMALL($T$5:$T$23,ROWS($S$5:S12))</f>
        <v>8</v>
      </c>
      <c r="W35" s="26"/>
    </row>
    <row r="36" spans="1:23" ht="15" thickBot="1" x14ac:dyDescent="0.35">
      <c r="A36" s="94">
        <f t="shared" si="9"/>
        <v>0</v>
      </c>
      <c r="B36" s="94">
        <f t="shared" si="10"/>
        <v>0</v>
      </c>
      <c r="C36" s="94">
        <f t="shared" si="11"/>
        <v>0</v>
      </c>
      <c r="D36" s="94">
        <f t="shared" si="12"/>
        <v>0</v>
      </c>
      <c r="E36" s="179">
        <f t="shared" si="13"/>
        <v>0</v>
      </c>
      <c r="F36" s="95">
        <f>SMALL($P$5:$P$23,ROWS($P$5:P13))</f>
        <v>9</v>
      </c>
      <c r="G36" s="26"/>
      <c r="H36" s="26"/>
      <c r="I36" s="94">
        <f t="shared" si="14"/>
        <v>0</v>
      </c>
      <c r="J36" s="94">
        <f t="shared" si="15"/>
        <v>0</v>
      </c>
      <c r="K36" s="94">
        <f t="shared" si="16"/>
        <v>0</v>
      </c>
      <c r="L36" s="94">
        <f t="shared" si="17"/>
        <v>0</v>
      </c>
      <c r="M36" s="179">
        <f t="shared" si="18"/>
        <v>0</v>
      </c>
      <c r="N36" s="95">
        <f>SMALL($R$5:$R$23,ROWS($Q$5:Q13))</f>
        <v>9</v>
      </c>
      <c r="O36" s="113"/>
      <c r="P36" s="26"/>
      <c r="Q36" s="94">
        <f t="shared" si="19"/>
        <v>0</v>
      </c>
      <c r="R36" s="94">
        <f t="shared" si="20"/>
        <v>0</v>
      </c>
      <c r="S36" s="94">
        <f t="shared" si="21"/>
        <v>0</v>
      </c>
      <c r="T36" s="179">
        <f t="shared" si="22"/>
        <v>0</v>
      </c>
      <c r="U36" s="119">
        <f t="shared" si="23"/>
        <v>1</v>
      </c>
      <c r="V36" s="95">
        <f>SMALL($T$5:$T$23,ROWS($S$5:S13))</f>
        <v>9</v>
      </c>
      <c r="W36" s="26"/>
    </row>
    <row r="37" spans="1:23" ht="15" thickBot="1" x14ac:dyDescent="0.35">
      <c r="A37" s="94">
        <f t="shared" si="9"/>
        <v>0</v>
      </c>
      <c r="B37" s="94">
        <f t="shared" si="10"/>
        <v>0</v>
      </c>
      <c r="C37" s="94">
        <f t="shared" si="11"/>
        <v>0</v>
      </c>
      <c r="D37" s="94">
        <f t="shared" si="12"/>
        <v>0</v>
      </c>
      <c r="E37" s="179">
        <f t="shared" si="13"/>
        <v>0</v>
      </c>
      <c r="F37" s="95">
        <f>SMALL($P$5:$P$23,ROWS($P$5:P14))</f>
        <v>10</v>
      </c>
      <c r="G37" s="26"/>
      <c r="H37" s="26"/>
      <c r="I37" s="94">
        <f t="shared" si="14"/>
        <v>0</v>
      </c>
      <c r="J37" s="94">
        <f t="shared" si="15"/>
        <v>0</v>
      </c>
      <c r="K37" s="94">
        <f t="shared" si="16"/>
        <v>0</v>
      </c>
      <c r="L37" s="94">
        <f t="shared" si="17"/>
        <v>0</v>
      </c>
      <c r="M37" s="179">
        <f t="shared" si="18"/>
        <v>0</v>
      </c>
      <c r="N37" s="95">
        <f>SMALL($R$5:$R$23,ROWS($Q$5:Q14))</f>
        <v>10</v>
      </c>
      <c r="O37" s="113"/>
      <c r="P37" s="26"/>
      <c r="Q37" s="94">
        <f t="shared" si="19"/>
        <v>0</v>
      </c>
      <c r="R37" s="94">
        <f t="shared" si="20"/>
        <v>0</v>
      </c>
      <c r="S37" s="94">
        <f t="shared" si="21"/>
        <v>0</v>
      </c>
      <c r="T37" s="179">
        <f t="shared" si="22"/>
        <v>0</v>
      </c>
      <c r="U37" s="119">
        <f t="shared" si="23"/>
        <v>1</v>
      </c>
      <c r="V37" s="95">
        <f>SMALL($T$5:$T$23,ROWS($S$5:S14))</f>
        <v>10</v>
      </c>
      <c r="W37" s="26"/>
    </row>
    <row r="38" spans="1:23" ht="15" thickBot="1" x14ac:dyDescent="0.35">
      <c r="A38" s="94">
        <f t="shared" si="9"/>
        <v>0</v>
      </c>
      <c r="B38" s="94">
        <f t="shared" si="10"/>
        <v>0</v>
      </c>
      <c r="C38" s="94">
        <f t="shared" si="11"/>
        <v>0</v>
      </c>
      <c r="D38" s="94">
        <f t="shared" si="12"/>
        <v>0</v>
      </c>
      <c r="E38" s="179">
        <f t="shared" si="13"/>
        <v>0</v>
      </c>
      <c r="F38" s="95">
        <f>SMALL($P$5:$P$23,ROWS($P$5:P15))</f>
        <v>11</v>
      </c>
      <c r="G38" s="26"/>
      <c r="H38" s="26"/>
      <c r="I38" s="94">
        <f t="shared" si="14"/>
        <v>0</v>
      </c>
      <c r="J38" s="94">
        <f t="shared" si="15"/>
        <v>0</v>
      </c>
      <c r="K38" s="94">
        <f t="shared" si="16"/>
        <v>0</v>
      </c>
      <c r="L38" s="94">
        <f t="shared" si="17"/>
        <v>0</v>
      </c>
      <c r="M38" s="179">
        <f t="shared" si="18"/>
        <v>0</v>
      </c>
      <c r="N38" s="95">
        <f>SMALL($R$5:$R$23,ROWS($Q$5:Q15))</f>
        <v>11</v>
      </c>
      <c r="O38" s="113"/>
      <c r="P38" s="26"/>
      <c r="Q38" s="94">
        <f t="shared" si="19"/>
        <v>0</v>
      </c>
      <c r="R38" s="94">
        <f t="shared" si="20"/>
        <v>0</v>
      </c>
      <c r="S38" s="94">
        <f t="shared" si="21"/>
        <v>0</v>
      </c>
      <c r="T38" s="179">
        <f t="shared" si="22"/>
        <v>0</v>
      </c>
      <c r="U38" s="119">
        <f t="shared" si="23"/>
        <v>1</v>
      </c>
      <c r="V38" s="95">
        <f>SMALL($T$5:$T$23,ROWS($S$5:S15))</f>
        <v>11</v>
      </c>
      <c r="W38" s="26"/>
    </row>
    <row r="39" spans="1:23" ht="15" thickBot="1" x14ac:dyDescent="0.35">
      <c r="A39" s="94">
        <f t="shared" si="9"/>
        <v>0</v>
      </c>
      <c r="B39" s="94">
        <f t="shared" si="10"/>
        <v>0</v>
      </c>
      <c r="C39" s="94">
        <f t="shared" si="11"/>
        <v>0</v>
      </c>
      <c r="D39" s="94">
        <f t="shared" si="12"/>
        <v>0</v>
      </c>
      <c r="E39" s="179">
        <f t="shared" si="13"/>
        <v>0</v>
      </c>
      <c r="F39" s="95">
        <f>SMALL($P$5:$P$23,ROWS($P$5:P16))</f>
        <v>12</v>
      </c>
      <c r="G39" s="26"/>
      <c r="H39" s="26"/>
      <c r="I39" s="94">
        <f t="shared" si="14"/>
        <v>0</v>
      </c>
      <c r="J39" s="94">
        <f t="shared" si="15"/>
        <v>0</v>
      </c>
      <c r="K39" s="94">
        <f t="shared" si="16"/>
        <v>0</v>
      </c>
      <c r="L39" s="94">
        <f t="shared" si="17"/>
        <v>0</v>
      </c>
      <c r="M39" s="179">
        <f t="shared" si="18"/>
        <v>0</v>
      </c>
      <c r="N39" s="95">
        <f>SMALL($R$5:$R$23,ROWS($Q$5:Q16))</f>
        <v>12</v>
      </c>
      <c r="O39" s="113"/>
      <c r="P39" s="26"/>
      <c r="Q39" s="94">
        <f t="shared" si="19"/>
        <v>0</v>
      </c>
      <c r="R39" s="94">
        <f t="shared" si="20"/>
        <v>0</v>
      </c>
      <c r="S39" s="94">
        <f t="shared" si="21"/>
        <v>0</v>
      </c>
      <c r="T39" s="179">
        <f t="shared" si="22"/>
        <v>0</v>
      </c>
      <c r="U39" s="119">
        <f t="shared" si="23"/>
        <v>1</v>
      </c>
      <c r="V39" s="95">
        <f>SMALL($T$5:$T$23,ROWS($S$5:S16))</f>
        <v>12</v>
      </c>
      <c r="W39" s="26"/>
    </row>
    <row r="40" spans="1:23" ht="15" thickBot="1" x14ac:dyDescent="0.35">
      <c r="A40" s="94">
        <f t="shared" si="9"/>
        <v>0</v>
      </c>
      <c r="B40" s="94">
        <f t="shared" si="10"/>
        <v>0</v>
      </c>
      <c r="C40" s="94">
        <f t="shared" si="11"/>
        <v>0</v>
      </c>
      <c r="D40" s="94">
        <f t="shared" si="12"/>
        <v>0</v>
      </c>
      <c r="E40" s="179">
        <f t="shared" si="13"/>
        <v>0</v>
      </c>
      <c r="F40" s="95">
        <f>SMALL($P$5:$P$23,ROWS($P$5:P17))</f>
        <v>13</v>
      </c>
      <c r="G40" s="26"/>
      <c r="H40" s="26"/>
      <c r="I40" s="94">
        <f t="shared" si="14"/>
        <v>0</v>
      </c>
      <c r="J40" s="94">
        <f t="shared" si="15"/>
        <v>0</v>
      </c>
      <c r="K40" s="94">
        <f t="shared" si="16"/>
        <v>0</v>
      </c>
      <c r="L40" s="94">
        <f t="shared" si="17"/>
        <v>0</v>
      </c>
      <c r="M40" s="179">
        <f t="shared" si="18"/>
        <v>0</v>
      </c>
      <c r="N40" s="95">
        <f>SMALL($R$5:$R$23,ROWS($Q$5:Q17))</f>
        <v>13</v>
      </c>
      <c r="O40" s="113"/>
      <c r="P40" s="26"/>
      <c r="Q40" s="94">
        <f t="shared" si="19"/>
        <v>0</v>
      </c>
      <c r="R40" s="94">
        <f t="shared" si="20"/>
        <v>0</v>
      </c>
      <c r="S40" s="94">
        <f t="shared" si="21"/>
        <v>0</v>
      </c>
      <c r="T40" s="179">
        <f t="shared" si="22"/>
        <v>0</v>
      </c>
      <c r="U40" s="119">
        <f t="shared" si="23"/>
        <v>1</v>
      </c>
      <c r="V40" s="95">
        <f>SMALL($T$5:$T$23,ROWS($S$5:S17))</f>
        <v>13</v>
      </c>
      <c r="W40" s="26"/>
    </row>
    <row r="41" spans="1:23" ht="15" thickBot="1" x14ac:dyDescent="0.35">
      <c r="A41" s="94">
        <f t="shared" si="9"/>
        <v>0</v>
      </c>
      <c r="B41" s="94">
        <f t="shared" si="10"/>
        <v>0</v>
      </c>
      <c r="C41" s="94">
        <f t="shared" si="11"/>
        <v>0</v>
      </c>
      <c r="D41" s="94">
        <f t="shared" si="12"/>
        <v>0</v>
      </c>
      <c r="E41" s="179">
        <f t="shared" si="13"/>
        <v>0</v>
      </c>
      <c r="F41" s="95">
        <f>SMALL($P$5:$P$23,ROWS($P$5:P18))</f>
        <v>14</v>
      </c>
      <c r="G41" s="26"/>
      <c r="H41" s="26"/>
      <c r="I41" s="94">
        <f t="shared" si="14"/>
        <v>0</v>
      </c>
      <c r="J41" s="94">
        <f t="shared" si="15"/>
        <v>0</v>
      </c>
      <c r="K41" s="94">
        <f t="shared" si="16"/>
        <v>0</v>
      </c>
      <c r="L41" s="94">
        <f t="shared" si="17"/>
        <v>0</v>
      </c>
      <c r="M41" s="179">
        <f t="shared" si="18"/>
        <v>0</v>
      </c>
      <c r="N41" s="95">
        <f>SMALL($R$5:$R$23,ROWS($Q$5:Q18))</f>
        <v>14</v>
      </c>
      <c r="O41" s="113"/>
      <c r="P41" s="26"/>
      <c r="Q41" s="94">
        <f t="shared" si="19"/>
        <v>0</v>
      </c>
      <c r="R41" s="94">
        <f t="shared" si="20"/>
        <v>0</v>
      </c>
      <c r="S41" s="94">
        <f t="shared" si="21"/>
        <v>0</v>
      </c>
      <c r="T41" s="179">
        <f t="shared" si="22"/>
        <v>0</v>
      </c>
      <c r="U41" s="119">
        <f t="shared" si="23"/>
        <v>1</v>
      </c>
      <c r="V41" s="95">
        <f>SMALL($T$5:$T$23,ROWS($S$5:S18))</f>
        <v>14</v>
      </c>
      <c r="W41" s="26"/>
    </row>
    <row r="42" spans="1:23" ht="15" thickBot="1" x14ac:dyDescent="0.35">
      <c r="A42" s="94">
        <f t="shared" si="9"/>
        <v>0</v>
      </c>
      <c r="B42" s="94">
        <f t="shared" si="10"/>
        <v>0</v>
      </c>
      <c r="C42" s="94">
        <f t="shared" si="11"/>
        <v>0</v>
      </c>
      <c r="D42" s="94">
        <f t="shared" si="12"/>
        <v>0</v>
      </c>
      <c r="E42" s="179">
        <f t="shared" si="13"/>
        <v>0</v>
      </c>
      <c r="F42" s="95">
        <f>SMALL($P$5:$P$23,ROWS($P$5:P19))</f>
        <v>15</v>
      </c>
      <c r="G42" s="26"/>
      <c r="H42" s="26"/>
      <c r="I42" s="94">
        <f t="shared" si="14"/>
        <v>0</v>
      </c>
      <c r="J42" s="94">
        <f t="shared" si="15"/>
        <v>0</v>
      </c>
      <c r="K42" s="94">
        <f t="shared" si="16"/>
        <v>0</v>
      </c>
      <c r="L42" s="94">
        <f t="shared" si="17"/>
        <v>0</v>
      </c>
      <c r="M42" s="179">
        <f t="shared" si="18"/>
        <v>0</v>
      </c>
      <c r="N42" s="95">
        <f>SMALL($R$5:$R$23,ROWS($Q$5:Q19))</f>
        <v>15</v>
      </c>
      <c r="O42" s="113"/>
      <c r="P42" s="26"/>
      <c r="Q42" s="94">
        <f t="shared" si="19"/>
        <v>0</v>
      </c>
      <c r="R42" s="94">
        <f t="shared" si="20"/>
        <v>0</v>
      </c>
      <c r="S42" s="94">
        <f t="shared" si="21"/>
        <v>0</v>
      </c>
      <c r="T42" s="179">
        <f t="shared" si="22"/>
        <v>0</v>
      </c>
      <c r="U42" s="119">
        <f t="shared" si="23"/>
        <v>1</v>
      </c>
      <c r="V42" s="95">
        <f>SMALL($T$5:$T$23,ROWS($S$5:S19))</f>
        <v>15</v>
      </c>
      <c r="W42" s="26"/>
    </row>
    <row r="43" spans="1:23" ht="15" thickBot="1" x14ac:dyDescent="0.35">
      <c r="A43" s="94">
        <f t="shared" si="9"/>
        <v>0</v>
      </c>
      <c r="B43" s="94">
        <f t="shared" si="10"/>
        <v>0</v>
      </c>
      <c r="C43" s="94">
        <f t="shared" si="11"/>
        <v>0</v>
      </c>
      <c r="D43" s="94">
        <f t="shared" si="12"/>
        <v>0</v>
      </c>
      <c r="E43" s="179">
        <f t="shared" si="13"/>
        <v>0</v>
      </c>
      <c r="F43" s="95">
        <f>SMALL($P$5:$P$23,ROWS($P$5:P20))</f>
        <v>16</v>
      </c>
      <c r="G43" s="26"/>
      <c r="H43" s="26"/>
      <c r="I43" s="94">
        <f t="shared" si="14"/>
        <v>0</v>
      </c>
      <c r="J43" s="94">
        <f t="shared" si="15"/>
        <v>0</v>
      </c>
      <c r="K43" s="94">
        <f t="shared" si="16"/>
        <v>0</v>
      </c>
      <c r="L43" s="94">
        <f t="shared" si="17"/>
        <v>0</v>
      </c>
      <c r="M43" s="179">
        <f t="shared" si="18"/>
        <v>0</v>
      </c>
      <c r="N43" s="95">
        <f>SMALL($R$5:$R$23,ROWS($Q$5:Q20))</f>
        <v>16</v>
      </c>
      <c r="O43" s="113"/>
      <c r="P43" s="26"/>
      <c r="Q43" s="94">
        <f t="shared" si="19"/>
        <v>0</v>
      </c>
      <c r="R43" s="94">
        <f t="shared" si="20"/>
        <v>0</v>
      </c>
      <c r="S43" s="94">
        <f t="shared" si="21"/>
        <v>0</v>
      </c>
      <c r="T43" s="179">
        <f t="shared" si="22"/>
        <v>0</v>
      </c>
      <c r="U43" s="119">
        <f t="shared" si="23"/>
        <v>1</v>
      </c>
      <c r="V43" s="95">
        <f>SMALL($T$5:$T$23,ROWS($S$5:S20))</f>
        <v>16</v>
      </c>
      <c r="W43" s="26"/>
    </row>
    <row r="44" spans="1:23" ht="15" thickBot="1" x14ac:dyDescent="0.35">
      <c r="A44" s="94" t="str">
        <f t="shared" si="9"/>
        <v>frei wählbarer Inputstoff 1</v>
      </c>
      <c r="B44" s="94">
        <f t="shared" si="10"/>
        <v>0</v>
      </c>
      <c r="C44" s="94">
        <f t="shared" si="11"/>
        <v>0</v>
      </c>
      <c r="D44" s="94">
        <f t="shared" si="12"/>
        <v>0</v>
      </c>
      <c r="E44" s="179">
        <f t="shared" si="13"/>
        <v>0</v>
      </c>
      <c r="F44" s="95">
        <f>SMALL($P$5:$P$23,ROWS($P$5:P21))</f>
        <v>17</v>
      </c>
      <c r="G44" s="26"/>
      <c r="H44" s="26"/>
      <c r="I44" s="94" t="str">
        <f t="shared" si="14"/>
        <v>frei wählbarer Inputstoff 1</v>
      </c>
      <c r="J44" s="94">
        <f t="shared" si="15"/>
        <v>0</v>
      </c>
      <c r="K44" s="94">
        <f t="shared" si="16"/>
        <v>0</v>
      </c>
      <c r="L44" s="94">
        <f t="shared" si="17"/>
        <v>0</v>
      </c>
      <c r="M44" s="179">
        <f t="shared" si="18"/>
        <v>0</v>
      </c>
      <c r="N44" s="95">
        <f>SMALL($R$5:$R$23,ROWS($Q$5:Q21))</f>
        <v>17</v>
      </c>
      <c r="O44" s="113"/>
      <c r="P44" s="26"/>
      <c r="Q44" s="94" t="str">
        <f t="shared" si="19"/>
        <v>frei wählbarer Inputstoff 1</v>
      </c>
      <c r="R44" s="94">
        <f t="shared" si="20"/>
        <v>0</v>
      </c>
      <c r="S44" s="94">
        <f t="shared" si="21"/>
        <v>0</v>
      </c>
      <c r="T44" s="179">
        <f t="shared" si="22"/>
        <v>0</v>
      </c>
      <c r="U44" s="119">
        <f t="shared" si="23"/>
        <v>1</v>
      </c>
      <c r="V44" s="95">
        <f>SMALL($T$5:$T$23,ROWS($S$5:S21))</f>
        <v>17</v>
      </c>
      <c r="W44" s="26"/>
    </row>
    <row r="45" spans="1:23" ht="15" thickBot="1" x14ac:dyDescent="0.35">
      <c r="A45" s="94" t="str">
        <f t="shared" si="9"/>
        <v>frei wählbarer Inputstoff 2</v>
      </c>
      <c r="B45" s="94">
        <f t="shared" si="10"/>
        <v>0</v>
      </c>
      <c r="C45" s="94">
        <f t="shared" si="11"/>
        <v>0</v>
      </c>
      <c r="D45" s="94">
        <f t="shared" si="12"/>
        <v>0</v>
      </c>
      <c r="E45" s="179">
        <f t="shared" si="13"/>
        <v>0</v>
      </c>
      <c r="F45" s="95">
        <f>SMALL($P$5:$P$23,ROWS($P$5:P22))</f>
        <v>18</v>
      </c>
      <c r="G45" s="26"/>
      <c r="H45" s="26"/>
      <c r="I45" s="94" t="str">
        <f t="shared" si="14"/>
        <v>frei wählbarer Inputstoff 2</v>
      </c>
      <c r="J45" s="94">
        <f t="shared" si="15"/>
        <v>0</v>
      </c>
      <c r="K45" s="94">
        <f t="shared" si="16"/>
        <v>0</v>
      </c>
      <c r="L45" s="94">
        <f t="shared" si="17"/>
        <v>0</v>
      </c>
      <c r="M45" s="179">
        <f t="shared" si="18"/>
        <v>0</v>
      </c>
      <c r="N45" s="95">
        <f>SMALL($R$5:$R$23,ROWS($Q$5:Q22))</f>
        <v>18</v>
      </c>
      <c r="O45" s="113"/>
      <c r="P45" s="26"/>
      <c r="Q45" s="94" t="str">
        <f t="shared" si="19"/>
        <v>frei wählbarer Inputstoff 2</v>
      </c>
      <c r="R45" s="94">
        <f t="shared" si="20"/>
        <v>0</v>
      </c>
      <c r="S45" s="94">
        <f t="shared" si="21"/>
        <v>0</v>
      </c>
      <c r="T45" s="179">
        <f t="shared" si="22"/>
        <v>0</v>
      </c>
      <c r="U45" s="119">
        <f t="shared" si="23"/>
        <v>1</v>
      </c>
      <c r="V45" s="95">
        <f>SMALL($T$5:$T$23,ROWS($S$5:S22))</f>
        <v>18</v>
      </c>
      <c r="W45" s="26"/>
    </row>
    <row r="46" spans="1:23" x14ac:dyDescent="0.3">
      <c r="A46" s="94" t="str">
        <f t="shared" si="9"/>
        <v>frei wählbarer Inputstoff 3</v>
      </c>
      <c r="B46" s="94">
        <f t="shared" si="10"/>
        <v>0</v>
      </c>
      <c r="C46" s="94">
        <f t="shared" si="11"/>
        <v>0</v>
      </c>
      <c r="D46" s="94">
        <f t="shared" si="12"/>
        <v>0</v>
      </c>
      <c r="E46" s="179">
        <f t="shared" si="13"/>
        <v>0</v>
      </c>
      <c r="F46" s="95">
        <f>SMALL($P$5:$P$23,ROWS($P$5:P23))</f>
        <v>19</v>
      </c>
      <c r="G46" s="26"/>
      <c r="H46" s="26"/>
      <c r="I46" s="94" t="str">
        <f t="shared" si="14"/>
        <v>frei wählbarer Inputstoff 3</v>
      </c>
      <c r="J46" s="94">
        <f t="shared" si="15"/>
        <v>0</v>
      </c>
      <c r="K46" s="94">
        <f t="shared" si="16"/>
        <v>0</v>
      </c>
      <c r="L46" s="94">
        <f t="shared" si="17"/>
        <v>0</v>
      </c>
      <c r="M46" s="179">
        <f t="shared" si="18"/>
        <v>0</v>
      </c>
      <c r="N46" s="95">
        <f>SMALL($R$5:$R$23,ROWS($Q$5:Q23))</f>
        <v>19</v>
      </c>
      <c r="O46" s="113"/>
      <c r="P46" s="26"/>
      <c r="Q46" s="94" t="str">
        <f t="shared" si="19"/>
        <v>frei wählbarer Inputstoff 3</v>
      </c>
      <c r="R46" s="94">
        <f t="shared" si="20"/>
        <v>0</v>
      </c>
      <c r="S46" s="94">
        <f t="shared" si="21"/>
        <v>0</v>
      </c>
      <c r="T46" s="179">
        <f t="shared" si="22"/>
        <v>0</v>
      </c>
      <c r="U46" s="119">
        <f t="shared" si="23"/>
        <v>1</v>
      </c>
      <c r="V46" s="95">
        <f>SMALL($T$5:$T$23,ROWS($S$5:S23))</f>
        <v>19</v>
      </c>
      <c r="W46" s="26"/>
    </row>
    <row r="47" spans="1:23" x14ac:dyDescent="0.3">
      <c r="P47" s="33"/>
    </row>
  </sheetData>
  <sheetProtection password="CF7A" sheet="1" objects="1" scenarios="1"/>
  <sortState ref="F22:F35">
    <sortCondition descending="1" ref="F22"/>
  </sortState>
  <pageMargins left="0.7" right="0.7" top="0.78740157499999996" bottom="0.78740157499999996" header="0.3" footer="0.3"/>
  <pageSetup paperSize="8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79"/>
  <sheetViews>
    <sheetView topLeftCell="A19" zoomScaleNormal="100" workbookViewId="0">
      <selection activeCell="K70" sqref="K70"/>
    </sheetView>
  </sheetViews>
  <sheetFormatPr baseColWidth="10" defaultColWidth="11.44140625" defaultRowHeight="14.4" x14ac:dyDescent="0.3"/>
  <cols>
    <col min="1" max="2" width="11.44140625" style="11"/>
    <col min="3" max="3" width="31.109375" style="11" customWidth="1"/>
    <col min="4" max="4" width="12.109375" style="11" customWidth="1"/>
    <col min="5" max="6" width="12.6640625" style="11" customWidth="1"/>
    <col min="7" max="7" width="13.88671875" style="11" customWidth="1"/>
    <col min="8" max="9" width="13" style="11" customWidth="1"/>
    <col min="10" max="10" width="12.88671875" style="25" customWidth="1"/>
    <col min="11" max="11" width="13.109375" style="25" customWidth="1"/>
    <col min="12" max="12" width="13" style="11" customWidth="1"/>
    <col min="13" max="13" width="11.44140625" style="11"/>
    <col min="14" max="14" width="13.5546875" style="11" customWidth="1"/>
    <col min="15" max="15" width="13" style="11" customWidth="1"/>
    <col min="16" max="16384" width="11.44140625" style="11"/>
  </cols>
  <sheetData>
    <row r="1" spans="2:15" ht="15.75" thickBot="1" x14ac:dyDescent="0.3"/>
    <row r="2" spans="2:15" ht="15" thickBot="1" x14ac:dyDescent="0.35">
      <c r="B2" s="36" t="s">
        <v>39</v>
      </c>
      <c r="E2" s="37">
        <f>Eingabemaske!$E$33-Eingabemaske!I32</f>
        <v>0</v>
      </c>
      <c r="F2" s="3" t="e">
        <f>E2/Eingabemaske!E33</f>
        <v>#DIV/0!</v>
      </c>
    </row>
    <row r="4" spans="2:15" ht="15.6" x14ac:dyDescent="0.3">
      <c r="B4" s="38" t="s">
        <v>37</v>
      </c>
      <c r="C4" s="39"/>
      <c r="D4" s="39"/>
      <c r="E4" s="39"/>
      <c r="F4" s="39"/>
      <c r="G4" s="39"/>
    </row>
    <row r="5" spans="2:15" ht="16.5" thickBot="1" x14ac:dyDescent="0.3">
      <c r="B5" s="38"/>
      <c r="C5" s="39"/>
      <c r="D5" s="39"/>
      <c r="E5" s="39"/>
      <c r="F5" s="39"/>
      <c r="G5" s="39"/>
    </row>
    <row r="6" spans="2:15" x14ac:dyDescent="0.3">
      <c r="B6" s="40" t="s">
        <v>19</v>
      </c>
      <c r="C6" s="7" t="s">
        <v>1</v>
      </c>
      <c r="D6" s="6" t="s">
        <v>42</v>
      </c>
      <c r="E6" s="7" t="s">
        <v>13</v>
      </c>
      <c r="F6" s="177" t="s">
        <v>2</v>
      </c>
      <c r="G6" s="7" t="s">
        <v>9</v>
      </c>
      <c r="H6" s="7" t="s">
        <v>9</v>
      </c>
      <c r="J6" s="5" t="s">
        <v>9</v>
      </c>
      <c r="K6" s="120" t="s">
        <v>41</v>
      </c>
      <c r="L6" s="32" t="s">
        <v>41</v>
      </c>
      <c r="M6" s="41" t="s">
        <v>44</v>
      </c>
      <c r="O6" s="41" t="s">
        <v>82</v>
      </c>
    </row>
    <row r="7" spans="2:15" ht="15" thickBot="1" x14ac:dyDescent="0.35">
      <c r="B7" s="42" t="s">
        <v>13</v>
      </c>
      <c r="C7" s="15"/>
      <c r="D7" s="13" t="s">
        <v>6</v>
      </c>
      <c r="E7" s="15" t="s">
        <v>12</v>
      </c>
      <c r="F7" s="178" t="s">
        <v>79</v>
      </c>
      <c r="G7" s="14" t="s">
        <v>10</v>
      </c>
      <c r="H7" s="14" t="s">
        <v>36</v>
      </c>
      <c r="J7" s="44" t="s">
        <v>40</v>
      </c>
      <c r="K7" s="45" t="s">
        <v>42</v>
      </c>
      <c r="L7" s="46" t="s">
        <v>9</v>
      </c>
      <c r="M7" s="43" t="s">
        <v>45</v>
      </c>
      <c r="O7" s="43" t="s">
        <v>84</v>
      </c>
    </row>
    <row r="8" spans="2:15" ht="15.75" thickBot="1" x14ac:dyDescent="0.3">
      <c r="B8" s="47">
        <f>'Berechnung Ranking'!F28</f>
        <v>1</v>
      </c>
      <c r="C8" s="48">
        <f>'Berechnung Ranking'!A28</f>
        <v>0</v>
      </c>
      <c r="D8" s="49">
        <f>'Berechnung Ranking'!B28</f>
        <v>0</v>
      </c>
      <c r="E8" s="49">
        <f>'Berechnung Ranking'!D28</f>
        <v>0</v>
      </c>
      <c r="F8" s="49">
        <f>'Berechnung Ranking'!E28</f>
        <v>0</v>
      </c>
      <c r="G8" s="50">
        <f>'Berechnung Ranking'!C28</f>
        <v>0</v>
      </c>
      <c r="H8" s="51">
        <f t="shared" ref="H8:H26" si="0">D8*G8</f>
        <v>0</v>
      </c>
      <c r="J8" s="53">
        <f>SUM(H$8:H8)</f>
        <v>0</v>
      </c>
      <c r="K8" s="54">
        <f>MAX(0,IF(J8&lt;=$E$2,D8,($E$2/G8)))</f>
        <v>0</v>
      </c>
      <c r="L8" s="53">
        <f t="shared" ref="L8:L26" si="1">K8*G8</f>
        <v>0</v>
      </c>
      <c r="M8" s="52">
        <f t="shared" ref="M8:M26" si="2">E8*K8</f>
        <v>0</v>
      </c>
      <c r="O8" s="52">
        <f>F8*K8</f>
        <v>0</v>
      </c>
    </row>
    <row r="9" spans="2:15" ht="15.75" thickBot="1" x14ac:dyDescent="0.3">
      <c r="B9" s="55">
        <f>'Berechnung Ranking'!F29</f>
        <v>2</v>
      </c>
      <c r="C9" s="56">
        <f>'Berechnung Ranking'!A29</f>
        <v>0</v>
      </c>
      <c r="D9" s="57">
        <f>'Berechnung Ranking'!B29</f>
        <v>0</v>
      </c>
      <c r="E9" s="57">
        <f>'Berechnung Ranking'!D29</f>
        <v>0</v>
      </c>
      <c r="F9" s="49">
        <f>'Berechnung Ranking'!E29</f>
        <v>0</v>
      </c>
      <c r="G9" s="56">
        <f>'Berechnung Ranking'!C29</f>
        <v>0</v>
      </c>
      <c r="H9" s="51">
        <f t="shared" si="0"/>
        <v>0</v>
      </c>
      <c r="J9" s="53">
        <f>SUM(H$8:H9)</f>
        <v>0</v>
      </c>
      <c r="K9" s="58">
        <f>MAX(0,IF(J9&lt;=$E$2,D9,($E$2-SUMPRODUCT($D$8,$G$8))/G9))</f>
        <v>0</v>
      </c>
      <c r="L9" s="59">
        <f t="shared" si="1"/>
        <v>0</v>
      </c>
      <c r="M9" s="52">
        <f t="shared" si="2"/>
        <v>0</v>
      </c>
      <c r="O9" s="52">
        <f t="shared" ref="O9:O26" si="3">F9*K9</f>
        <v>0</v>
      </c>
    </row>
    <row r="10" spans="2:15" ht="15.75" thickBot="1" x14ac:dyDescent="0.3">
      <c r="B10" s="55">
        <f>'Berechnung Ranking'!F30</f>
        <v>3</v>
      </c>
      <c r="C10" s="56">
        <f>'Berechnung Ranking'!A30</f>
        <v>0</v>
      </c>
      <c r="D10" s="57">
        <f>'Berechnung Ranking'!B30</f>
        <v>0</v>
      </c>
      <c r="E10" s="57">
        <f>'Berechnung Ranking'!D30</f>
        <v>0</v>
      </c>
      <c r="F10" s="49">
        <f>'Berechnung Ranking'!E30</f>
        <v>0</v>
      </c>
      <c r="G10" s="56">
        <f>'Berechnung Ranking'!C30</f>
        <v>0</v>
      </c>
      <c r="H10" s="51">
        <f t="shared" si="0"/>
        <v>0</v>
      </c>
      <c r="J10" s="53">
        <f>SUM(H$8:H10)</f>
        <v>0</v>
      </c>
      <c r="K10" s="58">
        <f>MAX(0,IF(J10&lt;=$E$2,D10,($E$2-SUMPRODUCT($D$8:D9,$G$8:G9))/G10))</f>
        <v>0</v>
      </c>
      <c r="L10" s="59">
        <f t="shared" si="1"/>
        <v>0</v>
      </c>
      <c r="M10" s="52">
        <f t="shared" si="2"/>
        <v>0</v>
      </c>
      <c r="O10" s="52">
        <f t="shared" si="3"/>
        <v>0</v>
      </c>
    </row>
    <row r="11" spans="2:15" ht="15.75" thickBot="1" x14ac:dyDescent="0.3">
      <c r="B11" s="55">
        <f>'Berechnung Ranking'!F31</f>
        <v>4</v>
      </c>
      <c r="C11" s="51">
        <f>'Berechnung Ranking'!A31</f>
        <v>0</v>
      </c>
      <c r="D11" s="60">
        <f>'Berechnung Ranking'!B31</f>
        <v>0</v>
      </c>
      <c r="E11" s="60">
        <f>'Berechnung Ranking'!D31</f>
        <v>0</v>
      </c>
      <c r="F11" s="49">
        <f>'Berechnung Ranking'!E31</f>
        <v>0</v>
      </c>
      <c r="G11" s="51">
        <f>'Berechnung Ranking'!C31</f>
        <v>0</v>
      </c>
      <c r="H11" s="51">
        <f t="shared" si="0"/>
        <v>0</v>
      </c>
      <c r="J11" s="53">
        <f>SUM(H$8:H11)</f>
        <v>0</v>
      </c>
      <c r="K11" s="58">
        <f>MAX(0,IF(J11&lt;=$E$2,D11,($E$2-SUMPRODUCT($D$8:D10,$G$8:G10))/G11))</f>
        <v>0</v>
      </c>
      <c r="L11" s="59">
        <f t="shared" si="1"/>
        <v>0</v>
      </c>
      <c r="M11" s="52">
        <f t="shared" si="2"/>
        <v>0</v>
      </c>
      <c r="O11" s="52">
        <f t="shared" si="3"/>
        <v>0</v>
      </c>
    </row>
    <row r="12" spans="2:15" ht="15.75" thickBot="1" x14ac:dyDescent="0.3">
      <c r="B12" s="55">
        <f>'Berechnung Ranking'!F32</f>
        <v>5</v>
      </c>
      <c r="C12" s="51">
        <f>'Berechnung Ranking'!A32</f>
        <v>0</v>
      </c>
      <c r="D12" s="60">
        <f>'Berechnung Ranking'!B32</f>
        <v>0</v>
      </c>
      <c r="E12" s="60">
        <f>'Berechnung Ranking'!D32</f>
        <v>0</v>
      </c>
      <c r="F12" s="49">
        <f>'Berechnung Ranking'!E32</f>
        <v>0</v>
      </c>
      <c r="G12" s="51">
        <f>'Berechnung Ranking'!C32</f>
        <v>0</v>
      </c>
      <c r="H12" s="51">
        <f t="shared" si="0"/>
        <v>0</v>
      </c>
      <c r="J12" s="53">
        <f>SUM(H$8:H12)</f>
        <v>0</v>
      </c>
      <c r="K12" s="58">
        <f>MAX(0,IF(J12&lt;=$E$2,D12,($E$2-SUMPRODUCT($D$8:D11,$G$8:G11))/G12))</f>
        <v>0</v>
      </c>
      <c r="L12" s="59">
        <f t="shared" si="1"/>
        <v>0</v>
      </c>
      <c r="M12" s="52">
        <f t="shared" si="2"/>
        <v>0</v>
      </c>
      <c r="O12" s="52">
        <f t="shared" si="3"/>
        <v>0</v>
      </c>
    </row>
    <row r="13" spans="2:15" ht="15.75" thickBot="1" x14ac:dyDescent="0.3">
      <c r="B13" s="55">
        <f>'Berechnung Ranking'!F33</f>
        <v>6</v>
      </c>
      <c r="C13" s="51">
        <f>'Berechnung Ranking'!A33</f>
        <v>0</v>
      </c>
      <c r="D13" s="60">
        <f>'Berechnung Ranking'!B33</f>
        <v>0</v>
      </c>
      <c r="E13" s="60">
        <f>'Berechnung Ranking'!D33</f>
        <v>0</v>
      </c>
      <c r="F13" s="49">
        <f>'Berechnung Ranking'!E33</f>
        <v>0</v>
      </c>
      <c r="G13" s="51">
        <f>'Berechnung Ranking'!C33</f>
        <v>0</v>
      </c>
      <c r="H13" s="51">
        <f t="shared" si="0"/>
        <v>0</v>
      </c>
      <c r="J13" s="53">
        <f>SUM(H$8:H13)</f>
        <v>0</v>
      </c>
      <c r="K13" s="58">
        <f>MAX(0,IF(J13&lt;=$E$2,D13,($E$2-SUMPRODUCT($D$8:D12,$G$8:G12))/G13))</f>
        <v>0</v>
      </c>
      <c r="L13" s="59">
        <f t="shared" si="1"/>
        <v>0</v>
      </c>
      <c r="M13" s="52">
        <f t="shared" si="2"/>
        <v>0</v>
      </c>
      <c r="O13" s="52">
        <f t="shared" si="3"/>
        <v>0</v>
      </c>
    </row>
    <row r="14" spans="2:15" ht="15.75" thickBot="1" x14ac:dyDescent="0.3">
      <c r="B14" s="55">
        <f>'Berechnung Ranking'!F34</f>
        <v>7</v>
      </c>
      <c r="C14" s="51">
        <f>'Berechnung Ranking'!A34</f>
        <v>0</v>
      </c>
      <c r="D14" s="60">
        <f>'Berechnung Ranking'!B34</f>
        <v>0</v>
      </c>
      <c r="E14" s="60">
        <f>'Berechnung Ranking'!D34</f>
        <v>0</v>
      </c>
      <c r="F14" s="49">
        <f>'Berechnung Ranking'!E34</f>
        <v>0</v>
      </c>
      <c r="G14" s="51">
        <f>'Berechnung Ranking'!C34</f>
        <v>0</v>
      </c>
      <c r="H14" s="51">
        <f t="shared" si="0"/>
        <v>0</v>
      </c>
      <c r="J14" s="53">
        <f>SUM(H$8:H14)</f>
        <v>0</v>
      </c>
      <c r="K14" s="58">
        <f>MAX(0,IF(J14&lt;=$E$2,D14,($E$2-SUMPRODUCT($D$8:D13,$G$8:G13))/G14))</f>
        <v>0</v>
      </c>
      <c r="L14" s="59">
        <f t="shared" si="1"/>
        <v>0</v>
      </c>
      <c r="M14" s="52">
        <f t="shared" si="2"/>
        <v>0</v>
      </c>
      <c r="O14" s="52">
        <f t="shared" si="3"/>
        <v>0</v>
      </c>
    </row>
    <row r="15" spans="2:15" ht="15.75" thickBot="1" x14ac:dyDescent="0.3">
      <c r="B15" s="55">
        <f>'Berechnung Ranking'!F35</f>
        <v>8</v>
      </c>
      <c r="C15" s="51">
        <f>'Berechnung Ranking'!A35</f>
        <v>0</v>
      </c>
      <c r="D15" s="60">
        <f>'Berechnung Ranking'!B35</f>
        <v>0</v>
      </c>
      <c r="E15" s="60">
        <f>'Berechnung Ranking'!D35</f>
        <v>0</v>
      </c>
      <c r="F15" s="49">
        <f>'Berechnung Ranking'!E35</f>
        <v>0</v>
      </c>
      <c r="G15" s="51">
        <f>'Berechnung Ranking'!C35</f>
        <v>0</v>
      </c>
      <c r="H15" s="51">
        <f t="shared" si="0"/>
        <v>0</v>
      </c>
      <c r="J15" s="53">
        <f>SUM(H$8:H15)</f>
        <v>0</v>
      </c>
      <c r="K15" s="58">
        <f>MAX(0,IF(J15&lt;=$E$2,D15,($E$2-SUMPRODUCT($D$8:D14,$G$8:G14))/G15))</f>
        <v>0</v>
      </c>
      <c r="L15" s="59">
        <f t="shared" si="1"/>
        <v>0</v>
      </c>
      <c r="M15" s="52">
        <f t="shared" si="2"/>
        <v>0</v>
      </c>
      <c r="O15" s="52">
        <f t="shared" si="3"/>
        <v>0</v>
      </c>
    </row>
    <row r="16" spans="2:15" ht="15.75" thickBot="1" x14ac:dyDescent="0.3">
      <c r="B16" s="55">
        <f>'Berechnung Ranking'!F36</f>
        <v>9</v>
      </c>
      <c r="C16" s="51">
        <f>'Berechnung Ranking'!A36</f>
        <v>0</v>
      </c>
      <c r="D16" s="60">
        <f>'Berechnung Ranking'!B36</f>
        <v>0</v>
      </c>
      <c r="E16" s="60">
        <f>'Berechnung Ranking'!D36</f>
        <v>0</v>
      </c>
      <c r="F16" s="49">
        <f>'Berechnung Ranking'!E36</f>
        <v>0</v>
      </c>
      <c r="G16" s="51">
        <f>'Berechnung Ranking'!C36</f>
        <v>0</v>
      </c>
      <c r="H16" s="51">
        <f t="shared" si="0"/>
        <v>0</v>
      </c>
      <c r="J16" s="53">
        <f>SUM(H$8:H16)</f>
        <v>0</v>
      </c>
      <c r="K16" s="58">
        <f>MAX(0,IF(J16&lt;=$E$2,D16,($E$2-SUMPRODUCT($D$8:D15,$G$8:G15))/G16))</f>
        <v>0</v>
      </c>
      <c r="L16" s="59">
        <f t="shared" si="1"/>
        <v>0</v>
      </c>
      <c r="M16" s="52">
        <f t="shared" si="2"/>
        <v>0</v>
      </c>
      <c r="O16" s="52">
        <f t="shared" si="3"/>
        <v>0</v>
      </c>
    </row>
    <row r="17" spans="2:15" ht="15.75" thickBot="1" x14ac:dyDescent="0.3">
      <c r="B17" s="55">
        <f>'Berechnung Ranking'!F37</f>
        <v>10</v>
      </c>
      <c r="C17" s="56">
        <f>'Berechnung Ranking'!A37</f>
        <v>0</v>
      </c>
      <c r="D17" s="56">
        <f>'Berechnung Ranking'!B37</f>
        <v>0</v>
      </c>
      <c r="E17" s="56">
        <f>'Berechnung Ranking'!D37</f>
        <v>0</v>
      </c>
      <c r="F17" s="49">
        <f>'Berechnung Ranking'!E37</f>
        <v>0</v>
      </c>
      <c r="G17" s="56">
        <f>'Berechnung Ranking'!C37</f>
        <v>0</v>
      </c>
      <c r="H17" s="51">
        <f t="shared" si="0"/>
        <v>0</v>
      </c>
      <c r="J17" s="53">
        <f>SUM(H$8:H17)</f>
        <v>0</v>
      </c>
      <c r="K17" s="58">
        <f>MAX(0,IF(J17&lt;=$E$2,D17,($E$2-SUMPRODUCT($D$8:D16,$G$8:G16))/G17))</f>
        <v>0</v>
      </c>
      <c r="L17" s="59">
        <f t="shared" si="1"/>
        <v>0</v>
      </c>
      <c r="M17" s="52">
        <f t="shared" si="2"/>
        <v>0</v>
      </c>
      <c r="O17" s="52">
        <f t="shared" si="3"/>
        <v>0</v>
      </c>
    </row>
    <row r="18" spans="2:15" ht="15.75" thickBot="1" x14ac:dyDescent="0.3">
      <c r="B18" s="55">
        <f>'Berechnung Ranking'!F38</f>
        <v>11</v>
      </c>
      <c r="C18" s="56">
        <f>'Berechnung Ranking'!A38</f>
        <v>0</v>
      </c>
      <c r="D18" s="56">
        <f>'Berechnung Ranking'!B38</f>
        <v>0</v>
      </c>
      <c r="E18" s="56">
        <f>'Berechnung Ranking'!D38</f>
        <v>0</v>
      </c>
      <c r="F18" s="49">
        <f>'Berechnung Ranking'!E38</f>
        <v>0</v>
      </c>
      <c r="G18" s="56">
        <f>'Berechnung Ranking'!C38</f>
        <v>0</v>
      </c>
      <c r="H18" s="51">
        <f t="shared" si="0"/>
        <v>0</v>
      </c>
      <c r="J18" s="53">
        <f>SUM(H$8:H18)</f>
        <v>0</v>
      </c>
      <c r="K18" s="58">
        <f>MAX(0,IF(J18&lt;=$E$2,D18,($E$2-SUMPRODUCT($D$8:D17,$G$8:G17))/G18))</f>
        <v>0</v>
      </c>
      <c r="L18" s="59">
        <f t="shared" si="1"/>
        <v>0</v>
      </c>
      <c r="M18" s="52">
        <f t="shared" si="2"/>
        <v>0</v>
      </c>
      <c r="O18" s="52">
        <f t="shared" si="3"/>
        <v>0</v>
      </c>
    </row>
    <row r="19" spans="2:15" ht="15.75" thickBot="1" x14ac:dyDescent="0.3">
      <c r="B19" s="55">
        <f>'Berechnung Ranking'!F39</f>
        <v>12</v>
      </c>
      <c r="C19" s="56">
        <f>'Berechnung Ranking'!A39</f>
        <v>0</v>
      </c>
      <c r="D19" s="56">
        <f>'Berechnung Ranking'!B39</f>
        <v>0</v>
      </c>
      <c r="E19" s="56">
        <f>'Berechnung Ranking'!D39</f>
        <v>0</v>
      </c>
      <c r="F19" s="49">
        <f>'Berechnung Ranking'!E39</f>
        <v>0</v>
      </c>
      <c r="G19" s="56">
        <f>'Berechnung Ranking'!C39</f>
        <v>0</v>
      </c>
      <c r="H19" s="51">
        <f t="shared" si="0"/>
        <v>0</v>
      </c>
      <c r="J19" s="53">
        <f>SUM(H$8:H19)</f>
        <v>0</v>
      </c>
      <c r="K19" s="58">
        <f>MAX(0,IF(J19&lt;=$E$2,D19,($E$2-SUMPRODUCT($D$8:D18,$G$8:G18))/G19))</f>
        <v>0</v>
      </c>
      <c r="L19" s="59">
        <f t="shared" si="1"/>
        <v>0</v>
      </c>
      <c r="M19" s="52">
        <f t="shared" si="2"/>
        <v>0</v>
      </c>
      <c r="O19" s="52">
        <f t="shared" si="3"/>
        <v>0</v>
      </c>
    </row>
    <row r="20" spans="2:15" ht="15.75" thickBot="1" x14ac:dyDescent="0.3">
      <c r="B20" s="55">
        <f>'Berechnung Ranking'!F40</f>
        <v>13</v>
      </c>
      <c r="C20" s="56">
        <f>'Berechnung Ranking'!A40</f>
        <v>0</v>
      </c>
      <c r="D20" s="56">
        <f>'Berechnung Ranking'!B40</f>
        <v>0</v>
      </c>
      <c r="E20" s="56">
        <f>'Berechnung Ranking'!D40</f>
        <v>0</v>
      </c>
      <c r="F20" s="49">
        <f>'Berechnung Ranking'!E40</f>
        <v>0</v>
      </c>
      <c r="G20" s="56">
        <f>'Berechnung Ranking'!C40</f>
        <v>0</v>
      </c>
      <c r="H20" s="51">
        <f t="shared" si="0"/>
        <v>0</v>
      </c>
      <c r="J20" s="53">
        <f>SUM(H$8:H20)</f>
        <v>0</v>
      </c>
      <c r="K20" s="58">
        <f>MAX(0,IF(J20&lt;=$E$2,D20,($E$2-SUMPRODUCT($D$8:D19,$G$8:G19))/G20))</f>
        <v>0</v>
      </c>
      <c r="L20" s="59">
        <f t="shared" si="1"/>
        <v>0</v>
      </c>
      <c r="M20" s="52">
        <f t="shared" si="2"/>
        <v>0</v>
      </c>
      <c r="O20" s="52">
        <f t="shared" si="3"/>
        <v>0</v>
      </c>
    </row>
    <row r="21" spans="2:15" ht="15.75" thickBot="1" x14ac:dyDescent="0.3">
      <c r="B21" s="55">
        <f>'Berechnung Ranking'!F41</f>
        <v>14</v>
      </c>
      <c r="C21" s="56">
        <f>'Berechnung Ranking'!A41</f>
        <v>0</v>
      </c>
      <c r="D21" s="56">
        <f>'Berechnung Ranking'!B41</f>
        <v>0</v>
      </c>
      <c r="E21" s="56">
        <f>'Berechnung Ranking'!D41</f>
        <v>0</v>
      </c>
      <c r="F21" s="49">
        <f>'Berechnung Ranking'!E41</f>
        <v>0</v>
      </c>
      <c r="G21" s="56">
        <f>'Berechnung Ranking'!C41</f>
        <v>0</v>
      </c>
      <c r="H21" s="51">
        <f t="shared" si="0"/>
        <v>0</v>
      </c>
      <c r="J21" s="53">
        <f>SUM(H$8:H21)</f>
        <v>0</v>
      </c>
      <c r="K21" s="58">
        <f>MAX(0,IF(J21&lt;=$E$2,D21,($E$2-SUMPRODUCT($D$8:D20,$G$8:G20))/G21))</f>
        <v>0</v>
      </c>
      <c r="L21" s="59">
        <f t="shared" si="1"/>
        <v>0</v>
      </c>
      <c r="M21" s="52">
        <f t="shared" si="2"/>
        <v>0</v>
      </c>
      <c r="O21" s="52">
        <f t="shared" si="3"/>
        <v>0</v>
      </c>
    </row>
    <row r="22" spans="2:15" ht="15.75" thickBot="1" x14ac:dyDescent="0.3">
      <c r="B22" s="55">
        <f>'Berechnung Ranking'!F42</f>
        <v>15</v>
      </c>
      <c r="C22" s="56">
        <f>'Berechnung Ranking'!A42</f>
        <v>0</v>
      </c>
      <c r="D22" s="56">
        <f>'Berechnung Ranking'!B42</f>
        <v>0</v>
      </c>
      <c r="E22" s="56">
        <f>'Berechnung Ranking'!D42</f>
        <v>0</v>
      </c>
      <c r="F22" s="49">
        <f>'Berechnung Ranking'!E42</f>
        <v>0</v>
      </c>
      <c r="G22" s="56">
        <f>'Berechnung Ranking'!C42</f>
        <v>0</v>
      </c>
      <c r="H22" s="51">
        <f t="shared" si="0"/>
        <v>0</v>
      </c>
      <c r="J22" s="53">
        <f>SUM(H$8:H22)</f>
        <v>0</v>
      </c>
      <c r="K22" s="58">
        <f>MAX(0,IF(J22&lt;=$E$2,D22,($E$2-SUMPRODUCT($D$8:D21,$G$8:G21))/G22))</f>
        <v>0</v>
      </c>
      <c r="L22" s="59">
        <f t="shared" si="1"/>
        <v>0</v>
      </c>
      <c r="M22" s="52">
        <f t="shared" si="2"/>
        <v>0</v>
      </c>
      <c r="O22" s="52">
        <f t="shared" si="3"/>
        <v>0</v>
      </c>
    </row>
    <row r="23" spans="2:15" ht="15.75" thickBot="1" x14ac:dyDescent="0.3">
      <c r="B23" s="55">
        <f>'Berechnung Ranking'!F43</f>
        <v>16</v>
      </c>
      <c r="C23" s="56">
        <f>'Berechnung Ranking'!A43</f>
        <v>0</v>
      </c>
      <c r="D23" s="56">
        <f>'Berechnung Ranking'!B43</f>
        <v>0</v>
      </c>
      <c r="E23" s="56">
        <f>'Berechnung Ranking'!D43</f>
        <v>0</v>
      </c>
      <c r="F23" s="49">
        <f>'Berechnung Ranking'!E43</f>
        <v>0</v>
      </c>
      <c r="G23" s="56">
        <f>'Berechnung Ranking'!C43</f>
        <v>0</v>
      </c>
      <c r="H23" s="51">
        <f t="shared" si="0"/>
        <v>0</v>
      </c>
      <c r="J23" s="53">
        <f>SUM(H$8:H23)</f>
        <v>0</v>
      </c>
      <c r="K23" s="58">
        <f>MAX(0,IF(J23&lt;=$E$2,D23,($E$2-SUMPRODUCT($D$8:D22,$G$8:G22))/G23))</f>
        <v>0</v>
      </c>
      <c r="L23" s="59">
        <f t="shared" si="1"/>
        <v>0</v>
      </c>
      <c r="M23" s="52">
        <f t="shared" si="2"/>
        <v>0</v>
      </c>
      <c r="O23" s="52">
        <f t="shared" si="3"/>
        <v>0</v>
      </c>
    </row>
    <row r="24" spans="2:15" ht="15.75" thickBot="1" x14ac:dyDescent="0.3">
      <c r="B24" s="55">
        <f>'Berechnung Ranking'!F44</f>
        <v>17</v>
      </c>
      <c r="C24" s="56" t="str">
        <f>'Berechnung Ranking'!A44</f>
        <v>frei wählbarer Inputstoff 1</v>
      </c>
      <c r="D24" s="56">
        <f>'Berechnung Ranking'!B44</f>
        <v>0</v>
      </c>
      <c r="E24" s="56">
        <f>'Berechnung Ranking'!D44</f>
        <v>0</v>
      </c>
      <c r="F24" s="49">
        <f>'Berechnung Ranking'!E44</f>
        <v>0</v>
      </c>
      <c r="G24" s="56">
        <f>'Berechnung Ranking'!C44</f>
        <v>0</v>
      </c>
      <c r="H24" s="51">
        <f t="shared" si="0"/>
        <v>0</v>
      </c>
      <c r="J24" s="53">
        <f>SUM(H$8:H24)</f>
        <v>0</v>
      </c>
      <c r="K24" s="58">
        <f>MAX(0,IF(J24&lt;=$E$2,D24,($E$2-SUMPRODUCT($D$8:D23,$G$8:G23))/G24))</f>
        <v>0</v>
      </c>
      <c r="L24" s="59">
        <f t="shared" si="1"/>
        <v>0</v>
      </c>
      <c r="M24" s="52">
        <f t="shared" si="2"/>
        <v>0</v>
      </c>
      <c r="O24" s="52">
        <f t="shared" si="3"/>
        <v>0</v>
      </c>
    </row>
    <row r="25" spans="2:15" ht="15.75" thickBot="1" x14ac:dyDescent="0.3">
      <c r="B25" s="55">
        <f>'Berechnung Ranking'!F45</f>
        <v>18</v>
      </c>
      <c r="C25" s="56" t="str">
        <f>'Berechnung Ranking'!A45</f>
        <v>frei wählbarer Inputstoff 2</v>
      </c>
      <c r="D25" s="56">
        <f>'Berechnung Ranking'!B45</f>
        <v>0</v>
      </c>
      <c r="E25" s="56">
        <f>'Berechnung Ranking'!D45</f>
        <v>0</v>
      </c>
      <c r="F25" s="49">
        <f>'Berechnung Ranking'!E45</f>
        <v>0</v>
      </c>
      <c r="G25" s="56">
        <f>'Berechnung Ranking'!C45</f>
        <v>0</v>
      </c>
      <c r="H25" s="51">
        <f t="shared" si="0"/>
        <v>0</v>
      </c>
      <c r="J25" s="53">
        <f>SUM(H$8:H25)</f>
        <v>0</v>
      </c>
      <c r="K25" s="58">
        <f>MAX(0,IF(J25&lt;=$E$2,D25,($E$2-SUMPRODUCT($D$8:D24,$G$8:G24))/G25))</f>
        <v>0</v>
      </c>
      <c r="L25" s="59">
        <f t="shared" si="1"/>
        <v>0</v>
      </c>
      <c r="M25" s="52">
        <f t="shared" si="2"/>
        <v>0</v>
      </c>
      <c r="O25" s="52">
        <f t="shared" si="3"/>
        <v>0</v>
      </c>
    </row>
    <row r="26" spans="2:15" ht="15" x14ac:dyDescent="0.25">
      <c r="B26" s="55">
        <f>'Berechnung Ranking'!F46</f>
        <v>19</v>
      </c>
      <c r="C26" s="56" t="str">
        <f>'Berechnung Ranking'!A46</f>
        <v>frei wählbarer Inputstoff 3</v>
      </c>
      <c r="D26" s="56">
        <f>'Berechnung Ranking'!B46</f>
        <v>0</v>
      </c>
      <c r="E26" s="56">
        <f>'Berechnung Ranking'!D46</f>
        <v>0</v>
      </c>
      <c r="F26" s="49">
        <f>'Berechnung Ranking'!E46</f>
        <v>0</v>
      </c>
      <c r="G26" s="56">
        <f>'Berechnung Ranking'!C46</f>
        <v>0</v>
      </c>
      <c r="H26" s="51">
        <f t="shared" si="0"/>
        <v>0</v>
      </c>
      <c r="J26" s="53">
        <f>SUM(H$8:H26)</f>
        <v>0</v>
      </c>
      <c r="K26" s="58">
        <f>MAX(0,IF(J26&lt;=$E$2,D26,($E$2-SUMPRODUCT($D$8:D25,$G$8:G25))/G26))</f>
        <v>0</v>
      </c>
      <c r="L26" s="59">
        <f t="shared" si="1"/>
        <v>0</v>
      </c>
      <c r="M26" s="52">
        <f t="shared" si="2"/>
        <v>0</v>
      </c>
      <c r="O26" s="52">
        <f t="shared" si="3"/>
        <v>0</v>
      </c>
    </row>
    <row r="27" spans="2:15" ht="15.75" thickBot="1" x14ac:dyDescent="0.3">
      <c r="B27" s="39"/>
      <c r="C27" s="61"/>
      <c r="D27" s="39"/>
      <c r="E27" s="39"/>
      <c r="F27" s="39"/>
      <c r="G27" s="62"/>
      <c r="H27" s="62"/>
      <c r="J27" s="11"/>
      <c r="L27" s="25"/>
      <c r="M27" s="39"/>
      <c r="O27" s="39"/>
    </row>
    <row r="28" spans="2:15" ht="15" x14ac:dyDescent="0.25">
      <c r="B28" s="63"/>
      <c r="C28" s="64"/>
      <c r="D28" s="65"/>
      <c r="E28" s="65"/>
      <c r="F28" s="129"/>
      <c r="G28" s="65"/>
      <c r="H28" s="48">
        <f>SUM(H8:H27)</f>
        <v>0</v>
      </c>
      <c r="J28" s="11"/>
      <c r="K28" s="121">
        <f>SUM(K8:K27)</f>
        <v>0</v>
      </c>
      <c r="L28" s="121">
        <f>SUM(L8:L27)</f>
        <v>0</v>
      </c>
      <c r="M28" s="122">
        <f>SUM(M8:M27)</f>
        <v>0</v>
      </c>
      <c r="O28" s="122">
        <f>SUM(O8:O27)</f>
        <v>0</v>
      </c>
    </row>
    <row r="30" spans="2:15" ht="15.75" thickBot="1" x14ac:dyDescent="0.3"/>
    <row r="31" spans="2:15" x14ac:dyDescent="0.3">
      <c r="B31" s="40" t="s">
        <v>19</v>
      </c>
      <c r="C31" s="7" t="s">
        <v>1</v>
      </c>
      <c r="D31" s="6" t="s">
        <v>42</v>
      </c>
      <c r="E31" s="7" t="s">
        <v>11</v>
      </c>
      <c r="F31" s="177" t="s">
        <v>2</v>
      </c>
      <c r="G31" s="7" t="s">
        <v>9</v>
      </c>
      <c r="H31" s="7" t="s">
        <v>9</v>
      </c>
      <c r="J31" s="5" t="s">
        <v>9</v>
      </c>
      <c r="K31" s="120" t="s">
        <v>41</v>
      </c>
      <c r="L31" s="32" t="s">
        <v>41</v>
      </c>
      <c r="M31" s="41" t="s">
        <v>46</v>
      </c>
      <c r="O31" s="41" t="s">
        <v>82</v>
      </c>
    </row>
    <row r="32" spans="2:15" ht="15" thickBot="1" x14ac:dyDescent="0.35">
      <c r="B32" s="42" t="s">
        <v>48</v>
      </c>
      <c r="C32" s="15"/>
      <c r="D32" s="13" t="s">
        <v>6</v>
      </c>
      <c r="E32" s="15" t="s">
        <v>12</v>
      </c>
      <c r="F32" s="178" t="s">
        <v>79</v>
      </c>
      <c r="G32" s="14" t="s">
        <v>10</v>
      </c>
      <c r="H32" s="14" t="s">
        <v>36</v>
      </c>
      <c r="J32" s="44" t="s">
        <v>40</v>
      </c>
      <c r="K32" s="45" t="s">
        <v>42</v>
      </c>
      <c r="L32" s="46" t="s">
        <v>9</v>
      </c>
      <c r="M32" s="43" t="s">
        <v>45</v>
      </c>
      <c r="O32" s="43" t="s">
        <v>83</v>
      </c>
    </row>
    <row r="33" spans="2:15" ht="15.75" thickBot="1" x14ac:dyDescent="0.3">
      <c r="B33" s="47">
        <f>'Berechnung Ranking'!N28</f>
        <v>1</v>
      </c>
      <c r="C33" s="48">
        <f>'Berechnung Ranking'!I28</f>
        <v>0</v>
      </c>
      <c r="D33" s="49">
        <f>'Berechnung Ranking'!J28</f>
        <v>0</v>
      </c>
      <c r="E33" s="49">
        <f>'Berechnung Ranking'!L28</f>
        <v>0</v>
      </c>
      <c r="F33" s="49">
        <f>'Berechnung Ranking'!M28</f>
        <v>0</v>
      </c>
      <c r="G33" s="66">
        <f>'Berechnung Ranking'!K28</f>
        <v>0</v>
      </c>
      <c r="H33" s="48">
        <f t="shared" ref="H33:H51" si="4">D33*G33</f>
        <v>0</v>
      </c>
      <c r="J33" s="53">
        <f>SUM($H$33:H33)</f>
        <v>0</v>
      </c>
      <c r="K33" s="67">
        <f>MAX(0,IF(J33&lt;=$E$2,D33,($E$2/G33)))</f>
        <v>0</v>
      </c>
      <c r="L33" s="53">
        <f t="shared" ref="L33:L51" si="5">K33*G33</f>
        <v>0</v>
      </c>
      <c r="M33" s="52">
        <f t="shared" ref="M33:M51" si="6">E33*K33</f>
        <v>0</v>
      </c>
      <c r="O33" s="52">
        <f>F33*K33</f>
        <v>0</v>
      </c>
    </row>
    <row r="34" spans="2:15" ht="15.75" thickBot="1" x14ac:dyDescent="0.3">
      <c r="B34" s="55">
        <f>'Berechnung Ranking'!N29</f>
        <v>2</v>
      </c>
      <c r="C34" s="56">
        <f>'Berechnung Ranking'!I29</f>
        <v>0</v>
      </c>
      <c r="D34" s="57">
        <f>'Berechnung Ranking'!J29</f>
        <v>0</v>
      </c>
      <c r="E34" s="57">
        <f>'Berechnung Ranking'!L29</f>
        <v>0</v>
      </c>
      <c r="F34" s="49">
        <f>'Berechnung Ranking'!M29</f>
        <v>0</v>
      </c>
      <c r="G34" s="56">
        <f>'Berechnung Ranking'!K29</f>
        <v>0</v>
      </c>
      <c r="H34" s="51">
        <f t="shared" si="4"/>
        <v>0</v>
      </c>
      <c r="J34" s="53">
        <f>SUM($H$33:H34)</f>
        <v>0</v>
      </c>
      <c r="K34" s="68">
        <f>MAX(0,IF(J34&lt;=$E$2,D34,($E$2-SUMPRODUCT($D$33,$G$33))/G34))</f>
        <v>0</v>
      </c>
      <c r="L34" s="59">
        <f t="shared" si="5"/>
        <v>0</v>
      </c>
      <c r="M34" s="52">
        <f t="shared" si="6"/>
        <v>0</v>
      </c>
      <c r="O34" s="52">
        <f t="shared" ref="O34:O51" si="7">F34*K34</f>
        <v>0</v>
      </c>
    </row>
    <row r="35" spans="2:15" ht="15.75" thickBot="1" x14ac:dyDescent="0.3">
      <c r="B35" s="55">
        <f>'Berechnung Ranking'!N30</f>
        <v>3</v>
      </c>
      <c r="C35" s="56">
        <f>'Berechnung Ranking'!I30</f>
        <v>0</v>
      </c>
      <c r="D35" s="57">
        <f>'Berechnung Ranking'!J30</f>
        <v>0</v>
      </c>
      <c r="E35" s="57">
        <f>'Berechnung Ranking'!L30</f>
        <v>0</v>
      </c>
      <c r="F35" s="49">
        <f>'Berechnung Ranking'!M30</f>
        <v>0</v>
      </c>
      <c r="G35" s="56">
        <f>'Berechnung Ranking'!K30</f>
        <v>0</v>
      </c>
      <c r="H35" s="51">
        <f t="shared" si="4"/>
        <v>0</v>
      </c>
      <c r="J35" s="53">
        <f>SUM($H$33:H35)</f>
        <v>0</v>
      </c>
      <c r="K35" s="68">
        <f>MAX(0,IF(J35&lt;=$E$2,D35,($E$2-SUMPRODUCT($D$33:D34,$G$33:G34))/G35))</f>
        <v>0</v>
      </c>
      <c r="L35" s="59">
        <f t="shared" si="5"/>
        <v>0</v>
      </c>
      <c r="M35" s="52">
        <f t="shared" si="6"/>
        <v>0</v>
      </c>
      <c r="O35" s="52">
        <f t="shared" si="7"/>
        <v>0</v>
      </c>
    </row>
    <row r="36" spans="2:15" ht="15.75" thickBot="1" x14ac:dyDescent="0.3">
      <c r="B36" s="55">
        <f>'Berechnung Ranking'!N31</f>
        <v>4</v>
      </c>
      <c r="C36" s="51">
        <f>'Berechnung Ranking'!I31</f>
        <v>0</v>
      </c>
      <c r="D36" s="60">
        <f>'Berechnung Ranking'!J31</f>
        <v>0</v>
      </c>
      <c r="E36" s="60">
        <f>'Berechnung Ranking'!L31</f>
        <v>0</v>
      </c>
      <c r="F36" s="49">
        <f>'Berechnung Ranking'!M31</f>
        <v>0</v>
      </c>
      <c r="G36" s="51">
        <f>'Berechnung Ranking'!K31</f>
        <v>0</v>
      </c>
      <c r="H36" s="51">
        <f t="shared" si="4"/>
        <v>0</v>
      </c>
      <c r="J36" s="53">
        <f>SUM($H$33:H36)</f>
        <v>0</v>
      </c>
      <c r="K36" s="68">
        <f>MAX(0,IF(J36&lt;=$E$2,D36,($E$2-SUMPRODUCT($D$33:D35,$G$33:G35))/G36))</f>
        <v>0</v>
      </c>
      <c r="L36" s="59">
        <f t="shared" si="5"/>
        <v>0</v>
      </c>
      <c r="M36" s="52">
        <f t="shared" si="6"/>
        <v>0</v>
      </c>
      <c r="O36" s="52">
        <f t="shared" si="7"/>
        <v>0</v>
      </c>
    </row>
    <row r="37" spans="2:15" ht="15.75" thickBot="1" x14ac:dyDescent="0.3">
      <c r="B37" s="55">
        <f>'Berechnung Ranking'!N32</f>
        <v>5</v>
      </c>
      <c r="C37" s="51">
        <f>'Berechnung Ranking'!I32</f>
        <v>0</v>
      </c>
      <c r="D37" s="60">
        <f>'Berechnung Ranking'!J32</f>
        <v>0</v>
      </c>
      <c r="E37" s="60">
        <f>'Berechnung Ranking'!L32</f>
        <v>0</v>
      </c>
      <c r="F37" s="49">
        <f>'Berechnung Ranking'!M32</f>
        <v>0</v>
      </c>
      <c r="G37" s="51">
        <f>'Berechnung Ranking'!K32</f>
        <v>0</v>
      </c>
      <c r="H37" s="51">
        <f t="shared" si="4"/>
        <v>0</v>
      </c>
      <c r="J37" s="53">
        <f>SUM($H$33:H37)</f>
        <v>0</v>
      </c>
      <c r="K37" s="68">
        <f>MAX(0,IF(J37&lt;=$E$2,D37,($E$2-SUMPRODUCT($D$33:D36,$G$33:G36))/G37))</f>
        <v>0</v>
      </c>
      <c r="L37" s="59">
        <f t="shared" si="5"/>
        <v>0</v>
      </c>
      <c r="M37" s="52">
        <f t="shared" si="6"/>
        <v>0</v>
      </c>
      <c r="O37" s="52">
        <f t="shared" si="7"/>
        <v>0</v>
      </c>
    </row>
    <row r="38" spans="2:15" ht="15.75" thickBot="1" x14ac:dyDescent="0.3">
      <c r="B38" s="55">
        <f>'Berechnung Ranking'!N33</f>
        <v>6</v>
      </c>
      <c r="C38" s="51">
        <f>'Berechnung Ranking'!I33</f>
        <v>0</v>
      </c>
      <c r="D38" s="60">
        <f>'Berechnung Ranking'!J33</f>
        <v>0</v>
      </c>
      <c r="E38" s="60">
        <f>'Berechnung Ranking'!L33</f>
        <v>0</v>
      </c>
      <c r="F38" s="49">
        <f>'Berechnung Ranking'!M33</f>
        <v>0</v>
      </c>
      <c r="G38" s="51">
        <f>'Berechnung Ranking'!K33</f>
        <v>0</v>
      </c>
      <c r="H38" s="51">
        <f t="shared" si="4"/>
        <v>0</v>
      </c>
      <c r="J38" s="53">
        <f>SUM($H$33:H38)</f>
        <v>0</v>
      </c>
      <c r="K38" s="68">
        <f>MAX(0,IF(J38&lt;=$E$2,D38,($E$2-SUMPRODUCT($D$33:D37,$G$33:G37))/G38))</f>
        <v>0</v>
      </c>
      <c r="L38" s="59">
        <f t="shared" si="5"/>
        <v>0</v>
      </c>
      <c r="M38" s="52">
        <f t="shared" si="6"/>
        <v>0</v>
      </c>
      <c r="O38" s="52">
        <f t="shared" si="7"/>
        <v>0</v>
      </c>
    </row>
    <row r="39" spans="2:15" ht="15.75" thickBot="1" x14ac:dyDescent="0.3">
      <c r="B39" s="55">
        <f>'Berechnung Ranking'!N34</f>
        <v>7</v>
      </c>
      <c r="C39" s="51">
        <f>'Berechnung Ranking'!I34</f>
        <v>0</v>
      </c>
      <c r="D39" s="60">
        <f>'Berechnung Ranking'!J34</f>
        <v>0</v>
      </c>
      <c r="E39" s="60">
        <f>'Berechnung Ranking'!L34</f>
        <v>0</v>
      </c>
      <c r="F39" s="49">
        <f>'Berechnung Ranking'!M34</f>
        <v>0</v>
      </c>
      <c r="G39" s="51">
        <f>'Berechnung Ranking'!K34</f>
        <v>0</v>
      </c>
      <c r="H39" s="51">
        <f t="shared" si="4"/>
        <v>0</v>
      </c>
      <c r="J39" s="53">
        <f>SUM($H$33:H39)</f>
        <v>0</v>
      </c>
      <c r="K39" s="68">
        <f>MAX(0,IF(J39&lt;=$E$2,D39,($E$2-SUMPRODUCT($D$33:D38,$G$33:G38))/G39))</f>
        <v>0</v>
      </c>
      <c r="L39" s="59">
        <f t="shared" si="5"/>
        <v>0</v>
      </c>
      <c r="M39" s="52">
        <f t="shared" si="6"/>
        <v>0</v>
      </c>
      <c r="O39" s="52">
        <f t="shared" si="7"/>
        <v>0</v>
      </c>
    </row>
    <row r="40" spans="2:15" ht="15.75" thickBot="1" x14ac:dyDescent="0.3">
      <c r="B40" s="55">
        <f>'Berechnung Ranking'!N35</f>
        <v>8</v>
      </c>
      <c r="C40" s="51">
        <f>'Berechnung Ranking'!I35</f>
        <v>0</v>
      </c>
      <c r="D40" s="60">
        <f>'Berechnung Ranking'!J35</f>
        <v>0</v>
      </c>
      <c r="E40" s="60">
        <f>'Berechnung Ranking'!L35</f>
        <v>0</v>
      </c>
      <c r="F40" s="49">
        <f>'Berechnung Ranking'!M35</f>
        <v>0</v>
      </c>
      <c r="G40" s="51">
        <f>'Berechnung Ranking'!K35</f>
        <v>0</v>
      </c>
      <c r="H40" s="51">
        <f t="shared" si="4"/>
        <v>0</v>
      </c>
      <c r="J40" s="53">
        <f>SUM($H$33:H40)</f>
        <v>0</v>
      </c>
      <c r="K40" s="68">
        <f>MAX(0,IF(J40&lt;=$E$2,D40,($E$2-SUMPRODUCT($D$33:D39,$G$33:G39))/G40))</f>
        <v>0</v>
      </c>
      <c r="L40" s="59">
        <f t="shared" si="5"/>
        <v>0</v>
      </c>
      <c r="M40" s="52">
        <f t="shared" si="6"/>
        <v>0</v>
      </c>
      <c r="O40" s="52">
        <f t="shared" si="7"/>
        <v>0</v>
      </c>
    </row>
    <row r="41" spans="2:15" ht="15.75" thickBot="1" x14ac:dyDescent="0.3">
      <c r="B41" s="55">
        <f>'Berechnung Ranking'!N36</f>
        <v>9</v>
      </c>
      <c r="C41" s="51">
        <f>'Berechnung Ranking'!I36</f>
        <v>0</v>
      </c>
      <c r="D41" s="60">
        <f>'Berechnung Ranking'!J36</f>
        <v>0</v>
      </c>
      <c r="E41" s="60">
        <f>'Berechnung Ranking'!L36</f>
        <v>0</v>
      </c>
      <c r="F41" s="49">
        <f>'Berechnung Ranking'!M36</f>
        <v>0</v>
      </c>
      <c r="G41" s="51">
        <f>'Berechnung Ranking'!K36</f>
        <v>0</v>
      </c>
      <c r="H41" s="51">
        <f t="shared" si="4"/>
        <v>0</v>
      </c>
      <c r="J41" s="53">
        <f>SUM($H$33:H41)</f>
        <v>0</v>
      </c>
      <c r="K41" s="68">
        <f>MAX(0,IF(J41&lt;=$E$2,D41,($E$2-SUMPRODUCT($D$33:D40,$G$33:G40))/G41))</f>
        <v>0</v>
      </c>
      <c r="L41" s="59">
        <f t="shared" si="5"/>
        <v>0</v>
      </c>
      <c r="M41" s="52">
        <f t="shared" si="6"/>
        <v>0</v>
      </c>
      <c r="O41" s="52">
        <f t="shared" si="7"/>
        <v>0</v>
      </c>
    </row>
    <row r="42" spans="2:15" ht="15.75" thickBot="1" x14ac:dyDescent="0.3">
      <c r="B42" s="55">
        <f>'Berechnung Ranking'!N37</f>
        <v>10</v>
      </c>
      <c r="C42" s="56">
        <f>'Berechnung Ranking'!I37</f>
        <v>0</v>
      </c>
      <c r="D42" s="56">
        <f>'Berechnung Ranking'!J37</f>
        <v>0</v>
      </c>
      <c r="E42" s="56">
        <f>'Berechnung Ranking'!L37</f>
        <v>0</v>
      </c>
      <c r="F42" s="49">
        <f>'Berechnung Ranking'!M37</f>
        <v>0</v>
      </c>
      <c r="G42" s="56">
        <f>'Berechnung Ranking'!K37</f>
        <v>0</v>
      </c>
      <c r="H42" s="51">
        <f t="shared" si="4"/>
        <v>0</v>
      </c>
      <c r="J42" s="53">
        <f>SUM($H$33:H42)</f>
        <v>0</v>
      </c>
      <c r="K42" s="68">
        <f>MAX(0,IF(J42&lt;=$E$2,D42,($E$2-SUMPRODUCT($D$33:D41,$G$33:G41))/G42))</f>
        <v>0</v>
      </c>
      <c r="L42" s="59">
        <f t="shared" si="5"/>
        <v>0</v>
      </c>
      <c r="M42" s="52">
        <f t="shared" si="6"/>
        <v>0</v>
      </c>
      <c r="O42" s="52">
        <f t="shared" si="7"/>
        <v>0</v>
      </c>
    </row>
    <row r="43" spans="2:15" ht="15.75" thickBot="1" x14ac:dyDescent="0.3">
      <c r="B43" s="55">
        <f>'Berechnung Ranking'!N38</f>
        <v>11</v>
      </c>
      <c r="C43" s="56">
        <f>'Berechnung Ranking'!I38</f>
        <v>0</v>
      </c>
      <c r="D43" s="56">
        <f>'Berechnung Ranking'!J38</f>
        <v>0</v>
      </c>
      <c r="E43" s="56">
        <f>'Berechnung Ranking'!L38</f>
        <v>0</v>
      </c>
      <c r="F43" s="49">
        <f>'Berechnung Ranking'!M38</f>
        <v>0</v>
      </c>
      <c r="G43" s="56">
        <f>'Berechnung Ranking'!K38</f>
        <v>0</v>
      </c>
      <c r="H43" s="51">
        <f t="shared" si="4"/>
        <v>0</v>
      </c>
      <c r="J43" s="53">
        <f>SUM($H$33:H43)</f>
        <v>0</v>
      </c>
      <c r="K43" s="68">
        <f>MAX(0,IF(J43&lt;=$E$2,D43,($E$2-SUMPRODUCT($D$33:D42,$G$33:G42))/G43))</f>
        <v>0</v>
      </c>
      <c r="L43" s="59">
        <f t="shared" si="5"/>
        <v>0</v>
      </c>
      <c r="M43" s="52">
        <f t="shared" si="6"/>
        <v>0</v>
      </c>
      <c r="O43" s="52">
        <f t="shared" si="7"/>
        <v>0</v>
      </c>
    </row>
    <row r="44" spans="2:15" ht="15.75" thickBot="1" x14ac:dyDescent="0.3">
      <c r="B44" s="55">
        <f>'Berechnung Ranking'!N39</f>
        <v>12</v>
      </c>
      <c r="C44" s="56">
        <f>'Berechnung Ranking'!I39</f>
        <v>0</v>
      </c>
      <c r="D44" s="56">
        <f>'Berechnung Ranking'!J39</f>
        <v>0</v>
      </c>
      <c r="E44" s="56">
        <f>'Berechnung Ranking'!L39</f>
        <v>0</v>
      </c>
      <c r="F44" s="49">
        <f>'Berechnung Ranking'!M39</f>
        <v>0</v>
      </c>
      <c r="G44" s="56">
        <f>'Berechnung Ranking'!K39</f>
        <v>0</v>
      </c>
      <c r="H44" s="51">
        <f t="shared" si="4"/>
        <v>0</v>
      </c>
      <c r="J44" s="53">
        <f>SUM($H$33:H44)</f>
        <v>0</v>
      </c>
      <c r="K44" s="68">
        <f>MAX(0,IF(J44&lt;=$E$2,D44,($E$2-SUMPRODUCT($D$33:D43,$G$33:G43))/G44))</f>
        <v>0</v>
      </c>
      <c r="L44" s="59">
        <f t="shared" si="5"/>
        <v>0</v>
      </c>
      <c r="M44" s="52">
        <f t="shared" si="6"/>
        <v>0</v>
      </c>
      <c r="O44" s="52">
        <f t="shared" si="7"/>
        <v>0</v>
      </c>
    </row>
    <row r="45" spans="2:15" ht="15.75" thickBot="1" x14ac:dyDescent="0.3">
      <c r="B45" s="55">
        <f>'Berechnung Ranking'!N40</f>
        <v>13</v>
      </c>
      <c r="C45" s="56">
        <f>'Berechnung Ranking'!I40</f>
        <v>0</v>
      </c>
      <c r="D45" s="56">
        <f>'Berechnung Ranking'!J40</f>
        <v>0</v>
      </c>
      <c r="E45" s="56">
        <f>'Berechnung Ranking'!L40</f>
        <v>0</v>
      </c>
      <c r="F45" s="49">
        <f>'Berechnung Ranking'!M40</f>
        <v>0</v>
      </c>
      <c r="G45" s="56">
        <f>'Berechnung Ranking'!K40</f>
        <v>0</v>
      </c>
      <c r="H45" s="51">
        <f t="shared" si="4"/>
        <v>0</v>
      </c>
      <c r="J45" s="53">
        <f>SUM($H$33:H45)</f>
        <v>0</v>
      </c>
      <c r="K45" s="68">
        <f>MAX(0,IF(J45&lt;=$E$2,D45,($E$2-SUMPRODUCT($D$33:D44,$G$33:G44))/G45))</f>
        <v>0</v>
      </c>
      <c r="L45" s="59">
        <f t="shared" si="5"/>
        <v>0</v>
      </c>
      <c r="M45" s="52">
        <f t="shared" si="6"/>
        <v>0</v>
      </c>
      <c r="O45" s="52">
        <f t="shared" si="7"/>
        <v>0</v>
      </c>
    </row>
    <row r="46" spans="2:15" ht="15" thickBot="1" x14ac:dyDescent="0.35">
      <c r="B46" s="55">
        <f>'Berechnung Ranking'!N41</f>
        <v>14</v>
      </c>
      <c r="C46" s="56">
        <f>'Berechnung Ranking'!I41</f>
        <v>0</v>
      </c>
      <c r="D46" s="56">
        <f>'Berechnung Ranking'!J41</f>
        <v>0</v>
      </c>
      <c r="E46" s="56">
        <f>'Berechnung Ranking'!L41</f>
        <v>0</v>
      </c>
      <c r="F46" s="49">
        <f>'Berechnung Ranking'!M41</f>
        <v>0</v>
      </c>
      <c r="G46" s="56">
        <f>'Berechnung Ranking'!K41</f>
        <v>0</v>
      </c>
      <c r="H46" s="51">
        <f t="shared" si="4"/>
        <v>0</v>
      </c>
      <c r="J46" s="53">
        <f>SUM($H$33:H46)</f>
        <v>0</v>
      </c>
      <c r="K46" s="68">
        <f>MAX(0,IF(J46&lt;=$E$2,D46,($E$2-SUMPRODUCT($D$33:D45,$G$33:G45))/G46))</f>
        <v>0</v>
      </c>
      <c r="L46" s="59">
        <f t="shared" si="5"/>
        <v>0</v>
      </c>
      <c r="M46" s="52">
        <f t="shared" si="6"/>
        <v>0</v>
      </c>
      <c r="O46" s="52">
        <f t="shared" si="7"/>
        <v>0</v>
      </c>
    </row>
    <row r="47" spans="2:15" ht="15" thickBot="1" x14ac:dyDescent="0.35">
      <c r="B47" s="55">
        <f>'Berechnung Ranking'!N42</f>
        <v>15</v>
      </c>
      <c r="C47" s="56">
        <f>'Berechnung Ranking'!I42</f>
        <v>0</v>
      </c>
      <c r="D47" s="56">
        <f>'Berechnung Ranking'!J42</f>
        <v>0</v>
      </c>
      <c r="E47" s="56">
        <f>'Berechnung Ranking'!L42</f>
        <v>0</v>
      </c>
      <c r="F47" s="49">
        <f>'Berechnung Ranking'!M42</f>
        <v>0</v>
      </c>
      <c r="G47" s="56">
        <f>'Berechnung Ranking'!K42</f>
        <v>0</v>
      </c>
      <c r="H47" s="51">
        <f t="shared" si="4"/>
        <v>0</v>
      </c>
      <c r="J47" s="53">
        <f>SUM($H$33:H47)</f>
        <v>0</v>
      </c>
      <c r="K47" s="68">
        <f>MAX(0,IF(J47&lt;=$E$2,D47,($E$2-SUMPRODUCT($D$33:D46,$G$33:G46))/G47))</f>
        <v>0</v>
      </c>
      <c r="L47" s="59">
        <f t="shared" si="5"/>
        <v>0</v>
      </c>
      <c r="M47" s="52">
        <f t="shared" si="6"/>
        <v>0</v>
      </c>
      <c r="O47" s="52">
        <f t="shared" si="7"/>
        <v>0</v>
      </c>
    </row>
    <row r="48" spans="2:15" ht="15" thickBot="1" x14ac:dyDescent="0.35">
      <c r="B48" s="55">
        <f>'Berechnung Ranking'!N43</f>
        <v>16</v>
      </c>
      <c r="C48" s="56">
        <f>'Berechnung Ranking'!I43</f>
        <v>0</v>
      </c>
      <c r="D48" s="56">
        <f>'Berechnung Ranking'!J43</f>
        <v>0</v>
      </c>
      <c r="E48" s="56">
        <f>'Berechnung Ranking'!L43</f>
        <v>0</v>
      </c>
      <c r="F48" s="49">
        <f>'Berechnung Ranking'!M43</f>
        <v>0</v>
      </c>
      <c r="G48" s="56">
        <f>'Berechnung Ranking'!K43</f>
        <v>0</v>
      </c>
      <c r="H48" s="51">
        <f t="shared" si="4"/>
        <v>0</v>
      </c>
      <c r="J48" s="53">
        <f>SUM($H$33:H48)</f>
        <v>0</v>
      </c>
      <c r="K48" s="68">
        <f>MAX(0,IF(J48&lt;=$E$2,D48,($E$2-SUMPRODUCT($D$33:D47,$G$33:G47))/G48))</f>
        <v>0</v>
      </c>
      <c r="L48" s="59">
        <f t="shared" si="5"/>
        <v>0</v>
      </c>
      <c r="M48" s="52">
        <f t="shared" si="6"/>
        <v>0</v>
      </c>
      <c r="O48" s="52">
        <f t="shared" si="7"/>
        <v>0</v>
      </c>
    </row>
    <row r="49" spans="2:15" ht="15" thickBot="1" x14ac:dyDescent="0.35">
      <c r="B49" s="55">
        <f>'Berechnung Ranking'!N44</f>
        <v>17</v>
      </c>
      <c r="C49" s="56" t="str">
        <f>'Berechnung Ranking'!I44</f>
        <v>frei wählbarer Inputstoff 1</v>
      </c>
      <c r="D49" s="56">
        <f>'Berechnung Ranking'!J44</f>
        <v>0</v>
      </c>
      <c r="E49" s="56">
        <f>'Berechnung Ranking'!L44</f>
        <v>0</v>
      </c>
      <c r="F49" s="49">
        <f>'Berechnung Ranking'!M44</f>
        <v>0</v>
      </c>
      <c r="G49" s="56">
        <f>'Berechnung Ranking'!K44</f>
        <v>0</v>
      </c>
      <c r="H49" s="51">
        <f t="shared" si="4"/>
        <v>0</v>
      </c>
      <c r="J49" s="53">
        <f>SUM($H$33:H49)</f>
        <v>0</v>
      </c>
      <c r="K49" s="68">
        <f>MAX(0,IF(J49&lt;=$E$2,D49,($E$2-SUMPRODUCT($D$33:D48,$G$33:G48))/G49))</f>
        <v>0</v>
      </c>
      <c r="L49" s="59">
        <f t="shared" si="5"/>
        <v>0</v>
      </c>
      <c r="M49" s="52">
        <f t="shared" si="6"/>
        <v>0</v>
      </c>
      <c r="O49" s="52">
        <f t="shared" si="7"/>
        <v>0</v>
      </c>
    </row>
    <row r="50" spans="2:15" ht="15" thickBot="1" x14ac:dyDescent="0.35">
      <c r="B50" s="55">
        <f>'Berechnung Ranking'!N45</f>
        <v>18</v>
      </c>
      <c r="C50" s="56" t="str">
        <f>'Berechnung Ranking'!I45</f>
        <v>frei wählbarer Inputstoff 2</v>
      </c>
      <c r="D50" s="56">
        <f>'Berechnung Ranking'!J45</f>
        <v>0</v>
      </c>
      <c r="E50" s="56">
        <f>'Berechnung Ranking'!L45</f>
        <v>0</v>
      </c>
      <c r="F50" s="49">
        <f>'Berechnung Ranking'!M45</f>
        <v>0</v>
      </c>
      <c r="G50" s="56">
        <f>'Berechnung Ranking'!K45</f>
        <v>0</v>
      </c>
      <c r="H50" s="51">
        <f t="shared" si="4"/>
        <v>0</v>
      </c>
      <c r="J50" s="53">
        <f>SUM($H$33:H50)</f>
        <v>0</v>
      </c>
      <c r="K50" s="68">
        <f>MAX(0,IF(J50&lt;=$E$2,D50,($E$2-SUMPRODUCT($D$33:D49,$G$33:G49))/G50))</f>
        <v>0</v>
      </c>
      <c r="L50" s="59">
        <f t="shared" si="5"/>
        <v>0</v>
      </c>
      <c r="M50" s="52">
        <f t="shared" si="6"/>
        <v>0</v>
      </c>
      <c r="O50" s="52">
        <f t="shared" si="7"/>
        <v>0</v>
      </c>
    </row>
    <row r="51" spans="2:15" x14ac:dyDescent="0.3">
      <c r="B51" s="55">
        <f>'Berechnung Ranking'!N46</f>
        <v>19</v>
      </c>
      <c r="C51" s="56" t="str">
        <f>'Berechnung Ranking'!I46</f>
        <v>frei wählbarer Inputstoff 3</v>
      </c>
      <c r="D51" s="56">
        <f>'Berechnung Ranking'!J46</f>
        <v>0</v>
      </c>
      <c r="E51" s="56">
        <f>'Berechnung Ranking'!L46</f>
        <v>0</v>
      </c>
      <c r="F51" s="49">
        <f>'Berechnung Ranking'!M46</f>
        <v>0</v>
      </c>
      <c r="G51" s="56">
        <f>'Berechnung Ranking'!K46</f>
        <v>0</v>
      </c>
      <c r="H51" s="51">
        <f t="shared" si="4"/>
        <v>0</v>
      </c>
      <c r="J51" s="53">
        <f>SUM($H$33:H51)</f>
        <v>0</v>
      </c>
      <c r="K51" s="68">
        <f>MAX(0,IF(J51&lt;=$E$2,D51,($E$2-SUMPRODUCT($D$33:D50,$G$33:G50))/G51))</f>
        <v>0</v>
      </c>
      <c r="L51" s="59">
        <f t="shared" si="5"/>
        <v>0</v>
      </c>
      <c r="M51" s="52">
        <f t="shared" si="6"/>
        <v>0</v>
      </c>
      <c r="O51" s="52">
        <f t="shared" si="7"/>
        <v>0</v>
      </c>
    </row>
    <row r="52" spans="2:15" ht="15" thickBot="1" x14ac:dyDescent="0.35">
      <c r="B52" s="39"/>
      <c r="C52" s="61"/>
      <c r="D52" s="39"/>
      <c r="E52" s="39"/>
      <c r="F52" s="39"/>
      <c r="G52" s="62"/>
      <c r="H52" s="62"/>
      <c r="J52" s="11"/>
      <c r="L52" s="25"/>
      <c r="M52" s="39"/>
      <c r="O52" s="39"/>
    </row>
    <row r="53" spans="2:15" x14ac:dyDescent="0.3">
      <c r="B53" s="63"/>
      <c r="C53" s="64"/>
      <c r="D53" s="65"/>
      <c r="E53" s="65"/>
      <c r="F53" s="129"/>
      <c r="G53" s="65"/>
      <c r="H53" s="48">
        <f>SUM(H33:H52)</f>
        <v>0</v>
      </c>
      <c r="J53" s="11"/>
      <c r="K53" s="121">
        <f>SUM(K33:K52)</f>
        <v>0</v>
      </c>
      <c r="L53" s="121">
        <f>SUM(L33:L52)</f>
        <v>0</v>
      </c>
      <c r="M53" s="122">
        <f>SUM(M33:M52)</f>
        <v>0</v>
      </c>
      <c r="O53" s="122">
        <f>SUM(O33:O52)</f>
        <v>0</v>
      </c>
    </row>
    <row r="55" spans="2:15" ht="15" thickBot="1" x14ac:dyDescent="0.35"/>
    <row r="56" spans="2:15" x14ac:dyDescent="0.3">
      <c r="B56" s="40" t="s">
        <v>19</v>
      </c>
      <c r="C56" s="7" t="s">
        <v>1</v>
      </c>
      <c r="D56" s="6" t="s">
        <v>42</v>
      </c>
      <c r="E56" s="7" t="s">
        <v>2</v>
      </c>
      <c r="F56" s="7" t="s">
        <v>2</v>
      </c>
      <c r="G56" s="7" t="s">
        <v>9</v>
      </c>
      <c r="H56" s="7" t="s">
        <v>9</v>
      </c>
      <c r="J56" s="5" t="s">
        <v>9</v>
      </c>
      <c r="K56" s="120" t="s">
        <v>41</v>
      </c>
      <c r="L56" s="32" t="s">
        <v>41</v>
      </c>
      <c r="M56" s="41" t="s">
        <v>47</v>
      </c>
      <c r="N56" s="41" t="s">
        <v>47</v>
      </c>
    </row>
    <row r="57" spans="2:15" ht="15" thickBot="1" x14ac:dyDescent="0.35">
      <c r="B57" s="42" t="s">
        <v>49</v>
      </c>
      <c r="C57" s="15"/>
      <c r="D57" s="13" t="s">
        <v>6</v>
      </c>
      <c r="E57" s="15" t="s">
        <v>78</v>
      </c>
      <c r="F57" s="15" t="s">
        <v>79</v>
      </c>
      <c r="G57" s="14" t="s">
        <v>10</v>
      </c>
      <c r="H57" s="14" t="s">
        <v>36</v>
      </c>
      <c r="J57" s="44" t="s">
        <v>40</v>
      </c>
      <c r="K57" s="45" t="s">
        <v>42</v>
      </c>
      <c r="L57" s="46" t="s">
        <v>9</v>
      </c>
      <c r="M57" s="43" t="s">
        <v>25</v>
      </c>
      <c r="N57" s="43" t="s">
        <v>80</v>
      </c>
    </row>
    <row r="58" spans="2:15" ht="15" thickBot="1" x14ac:dyDescent="0.35">
      <c r="B58" s="47">
        <f>'Berechnung Ranking'!V28</f>
        <v>1</v>
      </c>
      <c r="C58" s="48">
        <f>'Berechnung Ranking'!Q28</f>
        <v>0</v>
      </c>
      <c r="D58" s="49">
        <f>'Berechnung Ranking'!R28</f>
        <v>0</v>
      </c>
      <c r="E58" s="49">
        <f>'Berechnung Ranking'!U28</f>
        <v>1</v>
      </c>
      <c r="F58" s="49">
        <f>'Berechnung Ranking'!T28</f>
        <v>0</v>
      </c>
      <c r="G58" s="66">
        <f>'Berechnung Ranking'!S28</f>
        <v>0</v>
      </c>
      <c r="H58" s="48">
        <f t="shared" ref="H58:H76" si="8">D58*G58</f>
        <v>0</v>
      </c>
      <c r="J58" s="53">
        <f>SUM($H$58:H58)</f>
        <v>0</v>
      </c>
      <c r="K58" s="67">
        <f>MAX(0,IF(J58&lt;=$E$2,D58,($E$2/G58)))</f>
        <v>0</v>
      </c>
      <c r="L58" s="53">
        <f t="shared" ref="L58:L76" si="9">K58*G58</f>
        <v>0</v>
      </c>
      <c r="M58" s="52">
        <f t="shared" ref="M58:M76" si="10">E58*K58</f>
        <v>0</v>
      </c>
      <c r="N58" s="52">
        <f>F58*K58</f>
        <v>0</v>
      </c>
    </row>
    <row r="59" spans="2:15" ht="15" thickBot="1" x14ac:dyDescent="0.35">
      <c r="B59" s="55">
        <f>'Berechnung Ranking'!V29</f>
        <v>2</v>
      </c>
      <c r="C59" s="56">
        <f>'Berechnung Ranking'!Q29</f>
        <v>0</v>
      </c>
      <c r="D59" s="57">
        <f>'Berechnung Ranking'!R29</f>
        <v>0</v>
      </c>
      <c r="E59" s="57">
        <f>'Berechnung Ranking'!U29</f>
        <v>1</v>
      </c>
      <c r="F59" s="182">
        <f>'Berechnung Ranking'!T29</f>
        <v>0</v>
      </c>
      <c r="G59" s="56">
        <f>'Berechnung Ranking'!S29</f>
        <v>0</v>
      </c>
      <c r="H59" s="51">
        <f t="shared" si="8"/>
        <v>0</v>
      </c>
      <c r="J59" s="53">
        <f>SUM($H$58:H59)</f>
        <v>0</v>
      </c>
      <c r="K59" s="68">
        <f>MAX(0,IF(J59&lt;=$E$2,D59,($E$2-SUMPRODUCT($D$58,$G$58))/G59))</f>
        <v>0</v>
      </c>
      <c r="L59" s="59">
        <f t="shared" si="9"/>
        <v>0</v>
      </c>
      <c r="M59" s="52">
        <f t="shared" si="10"/>
        <v>0</v>
      </c>
      <c r="N59" s="52">
        <f t="shared" ref="N59:N76" si="11">F59*K59</f>
        <v>0</v>
      </c>
    </row>
    <row r="60" spans="2:15" ht="15" thickBot="1" x14ac:dyDescent="0.35">
      <c r="B60" s="55">
        <f>'Berechnung Ranking'!V30</f>
        <v>3</v>
      </c>
      <c r="C60" s="56">
        <f>'Berechnung Ranking'!Q30</f>
        <v>0</v>
      </c>
      <c r="D60" s="57">
        <f>'Berechnung Ranking'!R30</f>
        <v>0</v>
      </c>
      <c r="E60" s="57">
        <f>'Berechnung Ranking'!U30</f>
        <v>1</v>
      </c>
      <c r="F60" s="182">
        <f>'Berechnung Ranking'!T30</f>
        <v>0</v>
      </c>
      <c r="G60" s="56">
        <f>'Berechnung Ranking'!S30</f>
        <v>0</v>
      </c>
      <c r="H60" s="51">
        <f t="shared" si="8"/>
        <v>0</v>
      </c>
      <c r="J60" s="53">
        <f>SUM($H$58:H60)</f>
        <v>0</v>
      </c>
      <c r="K60" s="68">
        <f>MAX(0,IF(J60&lt;=$E$2,D60,($E$2-SUMPRODUCT($D$58:D59,$G$58:G59))/G60))</f>
        <v>0</v>
      </c>
      <c r="L60" s="59">
        <f t="shared" si="9"/>
        <v>0</v>
      </c>
      <c r="M60" s="52">
        <f t="shared" si="10"/>
        <v>0</v>
      </c>
      <c r="N60" s="52">
        <f t="shared" si="11"/>
        <v>0</v>
      </c>
    </row>
    <row r="61" spans="2:15" ht="15" thickBot="1" x14ac:dyDescent="0.35">
      <c r="B61" s="55">
        <f>'Berechnung Ranking'!V31</f>
        <v>4</v>
      </c>
      <c r="C61" s="51">
        <f>'Berechnung Ranking'!Q31</f>
        <v>0</v>
      </c>
      <c r="D61" s="60">
        <f>'Berechnung Ranking'!R31</f>
        <v>0</v>
      </c>
      <c r="E61" s="60">
        <f>'Berechnung Ranking'!U31</f>
        <v>1</v>
      </c>
      <c r="F61" s="183">
        <f>'Berechnung Ranking'!T31</f>
        <v>0</v>
      </c>
      <c r="G61" s="51">
        <f>'Berechnung Ranking'!S31</f>
        <v>0</v>
      </c>
      <c r="H61" s="51">
        <f t="shared" si="8"/>
        <v>0</v>
      </c>
      <c r="J61" s="53">
        <f>SUM($H$58:H61)</f>
        <v>0</v>
      </c>
      <c r="K61" s="68">
        <f>MAX(0,IF(J61&lt;=$E$2,D61,($E$2-SUMPRODUCT($D$58:D60,$G$58:G60))/G61))</f>
        <v>0</v>
      </c>
      <c r="L61" s="59">
        <f t="shared" si="9"/>
        <v>0</v>
      </c>
      <c r="M61" s="52">
        <f t="shared" si="10"/>
        <v>0</v>
      </c>
      <c r="N61" s="52">
        <f t="shared" si="11"/>
        <v>0</v>
      </c>
    </row>
    <row r="62" spans="2:15" ht="15" thickBot="1" x14ac:dyDescent="0.35">
      <c r="B62" s="55">
        <f>'Berechnung Ranking'!V32</f>
        <v>5</v>
      </c>
      <c r="C62" s="51">
        <f>'Berechnung Ranking'!Q32</f>
        <v>0</v>
      </c>
      <c r="D62" s="60">
        <f>'Berechnung Ranking'!R32</f>
        <v>0</v>
      </c>
      <c r="E62" s="60">
        <f>'Berechnung Ranking'!U32</f>
        <v>1</v>
      </c>
      <c r="F62" s="183">
        <f>'Berechnung Ranking'!T32</f>
        <v>0</v>
      </c>
      <c r="G62" s="51">
        <f>'Berechnung Ranking'!S32</f>
        <v>0</v>
      </c>
      <c r="H62" s="51">
        <f t="shared" si="8"/>
        <v>0</v>
      </c>
      <c r="J62" s="53">
        <f>SUM($H$58:H62)</f>
        <v>0</v>
      </c>
      <c r="K62" s="68">
        <f>MAX(0,IF(J62&lt;=$E$2,D62,($E$2-SUMPRODUCT($D$58:D61,$G$58:G61))/G62))</f>
        <v>0</v>
      </c>
      <c r="L62" s="59">
        <f t="shared" si="9"/>
        <v>0</v>
      </c>
      <c r="M62" s="52">
        <f t="shared" si="10"/>
        <v>0</v>
      </c>
      <c r="N62" s="52">
        <f t="shared" si="11"/>
        <v>0</v>
      </c>
    </row>
    <row r="63" spans="2:15" ht="15" thickBot="1" x14ac:dyDescent="0.35">
      <c r="B63" s="55">
        <f>'Berechnung Ranking'!V33</f>
        <v>6</v>
      </c>
      <c r="C63" s="51">
        <f>'Berechnung Ranking'!Q33</f>
        <v>0</v>
      </c>
      <c r="D63" s="60">
        <f>'Berechnung Ranking'!R33</f>
        <v>0</v>
      </c>
      <c r="E63" s="60">
        <f>'Berechnung Ranking'!U33</f>
        <v>1</v>
      </c>
      <c r="F63" s="183">
        <f>'Berechnung Ranking'!T33</f>
        <v>0</v>
      </c>
      <c r="G63" s="51">
        <f>'Berechnung Ranking'!S33</f>
        <v>0</v>
      </c>
      <c r="H63" s="51">
        <f t="shared" si="8"/>
        <v>0</v>
      </c>
      <c r="J63" s="53">
        <f>SUM($H$58:H63)</f>
        <v>0</v>
      </c>
      <c r="K63" s="68">
        <f>MAX(0,IF(J63&lt;=$E$2,D63,($E$2-SUMPRODUCT($D$58:D62,$G$58:G62))/G63))</f>
        <v>0</v>
      </c>
      <c r="L63" s="59">
        <f t="shared" si="9"/>
        <v>0</v>
      </c>
      <c r="M63" s="52">
        <f t="shared" si="10"/>
        <v>0</v>
      </c>
      <c r="N63" s="52">
        <f t="shared" si="11"/>
        <v>0</v>
      </c>
    </row>
    <row r="64" spans="2:15" ht="15" thickBot="1" x14ac:dyDescent="0.35">
      <c r="B64" s="55">
        <f>'Berechnung Ranking'!V34</f>
        <v>7</v>
      </c>
      <c r="C64" s="51">
        <f>'Berechnung Ranking'!Q34</f>
        <v>0</v>
      </c>
      <c r="D64" s="60">
        <f>'Berechnung Ranking'!R34</f>
        <v>0</v>
      </c>
      <c r="E64" s="60">
        <f>'Berechnung Ranking'!U34</f>
        <v>1</v>
      </c>
      <c r="F64" s="183">
        <f>'Berechnung Ranking'!T34</f>
        <v>0</v>
      </c>
      <c r="G64" s="51">
        <f>'Berechnung Ranking'!S34</f>
        <v>0</v>
      </c>
      <c r="H64" s="51">
        <f t="shared" si="8"/>
        <v>0</v>
      </c>
      <c r="J64" s="53">
        <f>SUM($H$58:H64)</f>
        <v>0</v>
      </c>
      <c r="K64" s="68">
        <f>MAX(0,IF(J64&lt;=$E$2,D64,($E$2-SUMPRODUCT($D$58:D63,$G$58:G63))/G64))</f>
        <v>0</v>
      </c>
      <c r="L64" s="59">
        <f t="shared" si="9"/>
        <v>0</v>
      </c>
      <c r="M64" s="52">
        <f t="shared" si="10"/>
        <v>0</v>
      </c>
      <c r="N64" s="52">
        <f t="shared" si="11"/>
        <v>0</v>
      </c>
    </row>
    <row r="65" spans="2:14" ht="15" thickBot="1" x14ac:dyDescent="0.35">
      <c r="B65" s="55">
        <f>'Berechnung Ranking'!V35</f>
        <v>8</v>
      </c>
      <c r="C65" s="51">
        <f>'Berechnung Ranking'!Q35</f>
        <v>0</v>
      </c>
      <c r="D65" s="60">
        <f>'Berechnung Ranking'!R35</f>
        <v>0</v>
      </c>
      <c r="E65" s="60">
        <f>'Berechnung Ranking'!U35</f>
        <v>1</v>
      </c>
      <c r="F65" s="183">
        <f>'Berechnung Ranking'!T35</f>
        <v>0</v>
      </c>
      <c r="G65" s="51">
        <f>'Berechnung Ranking'!S35</f>
        <v>0</v>
      </c>
      <c r="H65" s="51">
        <f t="shared" si="8"/>
        <v>0</v>
      </c>
      <c r="J65" s="53">
        <f>SUM($H$58:H65)</f>
        <v>0</v>
      </c>
      <c r="K65" s="68">
        <f>MAX(0,IF(J65&lt;=$E$2,D65,($E$2-SUMPRODUCT($D$58:D64,$G$58:G64))/G65))</f>
        <v>0</v>
      </c>
      <c r="L65" s="59">
        <f t="shared" si="9"/>
        <v>0</v>
      </c>
      <c r="M65" s="52">
        <f t="shared" si="10"/>
        <v>0</v>
      </c>
      <c r="N65" s="52">
        <f t="shared" si="11"/>
        <v>0</v>
      </c>
    </row>
    <row r="66" spans="2:14" ht="15" thickBot="1" x14ac:dyDescent="0.35">
      <c r="B66" s="55">
        <f>'Berechnung Ranking'!V36</f>
        <v>9</v>
      </c>
      <c r="C66" s="51">
        <f>'Berechnung Ranking'!Q36</f>
        <v>0</v>
      </c>
      <c r="D66" s="60">
        <f>'Berechnung Ranking'!R36</f>
        <v>0</v>
      </c>
      <c r="E66" s="60">
        <f>'Berechnung Ranking'!U36</f>
        <v>1</v>
      </c>
      <c r="F66" s="183">
        <f>'Berechnung Ranking'!T36</f>
        <v>0</v>
      </c>
      <c r="G66" s="51">
        <f>'Berechnung Ranking'!S36</f>
        <v>0</v>
      </c>
      <c r="H66" s="51">
        <f t="shared" si="8"/>
        <v>0</v>
      </c>
      <c r="J66" s="53">
        <f>SUM($H$58:H66)</f>
        <v>0</v>
      </c>
      <c r="K66" s="68">
        <f>MAX(0,IF(J66&lt;=$E$2,D66,($E$2-SUMPRODUCT($D$58:D65,$G$58:G65))/G66))</f>
        <v>0</v>
      </c>
      <c r="L66" s="59">
        <f t="shared" si="9"/>
        <v>0</v>
      </c>
      <c r="M66" s="52">
        <f t="shared" si="10"/>
        <v>0</v>
      </c>
      <c r="N66" s="52">
        <f t="shared" si="11"/>
        <v>0</v>
      </c>
    </row>
    <row r="67" spans="2:14" ht="15" thickBot="1" x14ac:dyDescent="0.35">
      <c r="B67" s="55">
        <f>'Berechnung Ranking'!V37</f>
        <v>10</v>
      </c>
      <c r="C67" s="56">
        <f>'Berechnung Ranking'!Q37</f>
        <v>0</v>
      </c>
      <c r="D67" s="56">
        <f>'Berechnung Ranking'!R37</f>
        <v>0</v>
      </c>
      <c r="E67" s="56">
        <f>'Berechnung Ranking'!U37</f>
        <v>1</v>
      </c>
      <c r="F67" s="184">
        <f>'Berechnung Ranking'!T37</f>
        <v>0</v>
      </c>
      <c r="G67" s="56">
        <f>'Berechnung Ranking'!S37</f>
        <v>0</v>
      </c>
      <c r="H67" s="51">
        <f t="shared" si="8"/>
        <v>0</v>
      </c>
      <c r="J67" s="53">
        <f>SUM($H$58:H67)</f>
        <v>0</v>
      </c>
      <c r="K67" s="68">
        <f>MAX(0,IF(J67&lt;=$E$2,D67,($E$2-SUMPRODUCT($D$58:D66,$G$58:G66))/G67))</f>
        <v>0</v>
      </c>
      <c r="L67" s="59">
        <f t="shared" si="9"/>
        <v>0</v>
      </c>
      <c r="M67" s="52">
        <f t="shared" si="10"/>
        <v>0</v>
      </c>
      <c r="N67" s="52">
        <f t="shared" si="11"/>
        <v>0</v>
      </c>
    </row>
    <row r="68" spans="2:14" ht="15" thickBot="1" x14ac:dyDescent="0.35">
      <c r="B68" s="55">
        <f>'Berechnung Ranking'!V38</f>
        <v>11</v>
      </c>
      <c r="C68" s="56">
        <f>'Berechnung Ranking'!Q38</f>
        <v>0</v>
      </c>
      <c r="D68" s="56">
        <f>'Berechnung Ranking'!R38</f>
        <v>0</v>
      </c>
      <c r="E68" s="56">
        <f>'Berechnung Ranking'!U38</f>
        <v>1</v>
      </c>
      <c r="F68" s="184">
        <f>'Berechnung Ranking'!T38</f>
        <v>0</v>
      </c>
      <c r="G68" s="56">
        <f>'Berechnung Ranking'!S38</f>
        <v>0</v>
      </c>
      <c r="H68" s="51">
        <f t="shared" si="8"/>
        <v>0</v>
      </c>
      <c r="J68" s="53">
        <f>SUM($H$58:H68)</f>
        <v>0</v>
      </c>
      <c r="K68" s="68">
        <f>MAX(0,IF(J68&lt;=$E$2,D68,($E$2-SUMPRODUCT($D$58:D67,$G$58:G67))/G68))</f>
        <v>0</v>
      </c>
      <c r="L68" s="59">
        <f t="shared" si="9"/>
        <v>0</v>
      </c>
      <c r="M68" s="52">
        <f t="shared" si="10"/>
        <v>0</v>
      </c>
      <c r="N68" s="52">
        <f t="shared" si="11"/>
        <v>0</v>
      </c>
    </row>
    <row r="69" spans="2:14" ht="15" thickBot="1" x14ac:dyDescent="0.35">
      <c r="B69" s="55">
        <f>'Berechnung Ranking'!V39</f>
        <v>12</v>
      </c>
      <c r="C69" s="56">
        <f>'Berechnung Ranking'!Q39</f>
        <v>0</v>
      </c>
      <c r="D69" s="56">
        <f>'Berechnung Ranking'!R39</f>
        <v>0</v>
      </c>
      <c r="E69" s="56">
        <f>'Berechnung Ranking'!U39</f>
        <v>1</v>
      </c>
      <c r="F69" s="184">
        <f>'Berechnung Ranking'!T39</f>
        <v>0</v>
      </c>
      <c r="G69" s="56">
        <f>'Berechnung Ranking'!S39</f>
        <v>0</v>
      </c>
      <c r="H69" s="51">
        <f t="shared" si="8"/>
        <v>0</v>
      </c>
      <c r="J69" s="53">
        <f>SUM($H$58:H69)</f>
        <v>0</v>
      </c>
      <c r="K69" s="68">
        <f>MAX(0,IF(J69&lt;=$E$2,D69,($E$2-SUMPRODUCT($D$58:D68,$G$58:G68))/G69))</f>
        <v>0</v>
      </c>
      <c r="L69" s="59">
        <f t="shared" si="9"/>
        <v>0</v>
      </c>
      <c r="M69" s="52">
        <f t="shared" si="10"/>
        <v>0</v>
      </c>
      <c r="N69" s="52">
        <f t="shared" si="11"/>
        <v>0</v>
      </c>
    </row>
    <row r="70" spans="2:14" ht="15" thickBot="1" x14ac:dyDescent="0.35">
      <c r="B70" s="55">
        <f>'Berechnung Ranking'!V40</f>
        <v>13</v>
      </c>
      <c r="C70" s="56">
        <f>'Berechnung Ranking'!Q40</f>
        <v>0</v>
      </c>
      <c r="D70" s="56">
        <f>'Berechnung Ranking'!R40</f>
        <v>0</v>
      </c>
      <c r="E70" s="56">
        <f>'Berechnung Ranking'!U40</f>
        <v>1</v>
      </c>
      <c r="F70" s="184">
        <f>'Berechnung Ranking'!T40</f>
        <v>0</v>
      </c>
      <c r="G70" s="56">
        <f>'Berechnung Ranking'!S40</f>
        <v>0</v>
      </c>
      <c r="H70" s="51">
        <f t="shared" si="8"/>
        <v>0</v>
      </c>
      <c r="J70" s="53">
        <f>SUM($H$58:H70)</f>
        <v>0</v>
      </c>
      <c r="K70" s="68">
        <f>MAX(0,IF(J70&lt;=$E$2,D70,($E$2-SUMPRODUCT($D$58:D69,$G$58:G69))/G70))</f>
        <v>0</v>
      </c>
      <c r="L70" s="59">
        <f t="shared" si="9"/>
        <v>0</v>
      </c>
      <c r="M70" s="52">
        <f t="shared" si="10"/>
        <v>0</v>
      </c>
      <c r="N70" s="52">
        <f t="shared" si="11"/>
        <v>0</v>
      </c>
    </row>
    <row r="71" spans="2:14" ht="15" thickBot="1" x14ac:dyDescent="0.35">
      <c r="B71" s="55">
        <f>'Berechnung Ranking'!V41</f>
        <v>14</v>
      </c>
      <c r="C71" s="56">
        <f>'Berechnung Ranking'!Q41</f>
        <v>0</v>
      </c>
      <c r="D71" s="56">
        <f>'Berechnung Ranking'!R41</f>
        <v>0</v>
      </c>
      <c r="E71" s="56">
        <f>'Berechnung Ranking'!U41</f>
        <v>1</v>
      </c>
      <c r="F71" s="184">
        <f>'Berechnung Ranking'!T41</f>
        <v>0</v>
      </c>
      <c r="G71" s="56">
        <f>'Berechnung Ranking'!S41</f>
        <v>0</v>
      </c>
      <c r="H71" s="51">
        <f t="shared" si="8"/>
        <v>0</v>
      </c>
      <c r="J71" s="53">
        <f>SUM($H$58:H71)</f>
        <v>0</v>
      </c>
      <c r="K71" s="68">
        <f>MAX(0,IF(J71&lt;=$E$2,D71,($E$2-SUMPRODUCT($D$58:D70,$G$58:G70))/G71))</f>
        <v>0</v>
      </c>
      <c r="L71" s="59">
        <f t="shared" si="9"/>
        <v>0</v>
      </c>
      <c r="M71" s="52">
        <f t="shared" si="10"/>
        <v>0</v>
      </c>
      <c r="N71" s="52">
        <f t="shared" si="11"/>
        <v>0</v>
      </c>
    </row>
    <row r="72" spans="2:14" ht="15" thickBot="1" x14ac:dyDescent="0.35">
      <c r="B72" s="55">
        <f>'Berechnung Ranking'!V42</f>
        <v>15</v>
      </c>
      <c r="C72" s="56">
        <f>'Berechnung Ranking'!Q42</f>
        <v>0</v>
      </c>
      <c r="D72" s="56">
        <f>'Berechnung Ranking'!R42</f>
        <v>0</v>
      </c>
      <c r="E72" s="56">
        <f>'Berechnung Ranking'!U42</f>
        <v>1</v>
      </c>
      <c r="F72" s="184">
        <f>'Berechnung Ranking'!T42</f>
        <v>0</v>
      </c>
      <c r="G72" s="56">
        <f>'Berechnung Ranking'!S42</f>
        <v>0</v>
      </c>
      <c r="H72" s="51">
        <f t="shared" si="8"/>
        <v>0</v>
      </c>
      <c r="J72" s="53">
        <f>SUM($H$58:H72)</f>
        <v>0</v>
      </c>
      <c r="K72" s="68">
        <f>MAX(0,IF(J72&lt;=$E$2,D72,($E$2-SUMPRODUCT($D$58:D71,$G$58:G71))/G72))</f>
        <v>0</v>
      </c>
      <c r="L72" s="59">
        <f t="shared" si="9"/>
        <v>0</v>
      </c>
      <c r="M72" s="52">
        <f t="shared" si="10"/>
        <v>0</v>
      </c>
      <c r="N72" s="52">
        <f t="shared" si="11"/>
        <v>0</v>
      </c>
    </row>
    <row r="73" spans="2:14" ht="15" thickBot="1" x14ac:dyDescent="0.35">
      <c r="B73" s="55">
        <f>'Berechnung Ranking'!V43</f>
        <v>16</v>
      </c>
      <c r="C73" s="56">
        <f>'Berechnung Ranking'!Q43</f>
        <v>0</v>
      </c>
      <c r="D73" s="56">
        <f>'Berechnung Ranking'!R43</f>
        <v>0</v>
      </c>
      <c r="E73" s="56">
        <f>'Berechnung Ranking'!U43</f>
        <v>1</v>
      </c>
      <c r="F73" s="184">
        <f>'Berechnung Ranking'!T43</f>
        <v>0</v>
      </c>
      <c r="G73" s="56">
        <f>'Berechnung Ranking'!S43</f>
        <v>0</v>
      </c>
      <c r="H73" s="51">
        <f t="shared" si="8"/>
        <v>0</v>
      </c>
      <c r="J73" s="53">
        <f>SUM($H$58:H73)</f>
        <v>0</v>
      </c>
      <c r="K73" s="68">
        <f>MAX(0,IF(J73&lt;=$E$2,D73,($E$2-SUMPRODUCT($D$58:D72,$G$58:G72))/G73))</f>
        <v>0</v>
      </c>
      <c r="L73" s="59">
        <f t="shared" si="9"/>
        <v>0</v>
      </c>
      <c r="M73" s="52">
        <f t="shared" si="10"/>
        <v>0</v>
      </c>
      <c r="N73" s="52">
        <f t="shared" si="11"/>
        <v>0</v>
      </c>
    </row>
    <row r="74" spans="2:14" ht="15" thickBot="1" x14ac:dyDescent="0.35">
      <c r="B74" s="55">
        <f>'Berechnung Ranking'!V44</f>
        <v>17</v>
      </c>
      <c r="C74" s="56" t="str">
        <f>'Berechnung Ranking'!Q44</f>
        <v>frei wählbarer Inputstoff 1</v>
      </c>
      <c r="D74" s="56">
        <f>'Berechnung Ranking'!R44</f>
        <v>0</v>
      </c>
      <c r="E74" s="56">
        <f>'Berechnung Ranking'!U44</f>
        <v>1</v>
      </c>
      <c r="F74" s="184">
        <f>'Berechnung Ranking'!T44</f>
        <v>0</v>
      </c>
      <c r="G74" s="56">
        <f>'Berechnung Ranking'!S44</f>
        <v>0</v>
      </c>
      <c r="H74" s="51">
        <f t="shared" si="8"/>
        <v>0</v>
      </c>
      <c r="J74" s="53">
        <f>SUM($H$58:H74)</f>
        <v>0</v>
      </c>
      <c r="K74" s="68">
        <f>MAX(0,IF(J74&lt;=$E$2,D74,($E$2-SUMPRODUCT($D$58:D73,$G$58:G73))/G74))</f>
        <v>0</v>
      </c>
      <c r="L74" s="59">
        <f t="shared" si="9"/>
        <v>0</v>
      </c>
      <c r="M74" s="52">
        <f t="shared" si="10"/>
        <v>0</v>
      </c>
      <c r="N74" s="52">
        <f t="shared" si="11"/>
        <v>0</v>
      </c>
    </row>
    <row r="75" spans="2:14" ht="15" thickBot="1" x14ac:dyDescent="0.35">
      <c r="B75" s="55">
        <f>'Berechnung Ranking'!V45</f>
        <v>18</v>
      </c>
      <c r="C75" s="56" t="str">
        <f>'Berechnung Ranking'!Q45</f>
        <v>frei wählbarer Inputstoff 2</v>
      </c>
      <c r="D75" s="56">
        <f>'Berechnung Ranking'!R45</f>
        <v>0</v>
      </c>
      <c r="E75" s="56">
        <f>'Berechnung Ranking'!U45</f>
        <v>1</v>
      </c>
      <c r="F75" s="184">
        <f>'Berechnung Ranking'!T45</f>
        <v>0</v>
      </c>
      <c r="G75" s="56">
        <f>'Berechnung Ranking'!S45</f>
        <v>0</v>
      </c>
      <c r="H75" s="51">
        <f t="shared" si="8"/>
        <v>0</v>
      </c>
      <c r="J75" s="53">
        <f>SUM($H$58:H75)</f>
        <v>0</v>
      </c>
      <c r="K75" s="68">
        <f>MAX(0,IF(J75&lt;=$E$2,D75,($E$2-SUMPRODUCT($D$58:D74,$G$58:G74))/G75))</f>
        <v>0</v>
      </c>
      <c r="L75" s="59">
        <f t="shared" si="9"/>
        <v>0</v>
      </c>
      <c r="M75" s="52">
        <f t="shared" si="10"/>
        <v>0</v>
      </c>
      <c r="N75" s="52">
        <f t="shared" si="11"/>
        <v>0</v>
      </c>
    </row>
    <row r="76" spans="2:14" x14ac:dyDescent="0.3">
      <c r="B76" s="55">
        <f>'Berechnung Ranking'!V46</f>
        <v>19</v>
      </c>
      <c r="C76" s="56" t="str">
        <f>'Berechnung Ranking'!Q46</f>
        <v>frei wählbarer Inputstoff 3</v>
      </c>
      <c r="D76" s="56">
        <f>'Berechnung Ranking'!R46</f>
        <v>0</v>
      </c>
      <c r="E76" s="56">
        <f>'Berechnung Ranking'!U46</f>
        <v>1</v>
      </c>
      <c r="F76" s="184">
        <f>'Berechnung Ranking'!T46</f>
        <v>0</v>
      </c>
      <c r="G76" s="56">
        <f>'Berechnung Ranking'!S46</f>
        <v>0</v>
      </c>
      <c r="H76" s="51">
        <f t="shared" si="8"/>
        <v>0</v>
      </c>
      <c r="J76" s="53">
        <f>SUM($H$58:H76)</f>
        <v>0</v>
      </c>
      <c r="K76" s="68">
        <f>MAX(0,IF(J76&lt;=$E$2,D76,($E$2-SUMPRODUCT($D$58:D75,$G$58:G75))/G76))</f>
        <v>0</v>
      </c>
      <c r="L76" s="59">
        <f t="shared" si="9"/>
        <v>0</v>
      </c>
      <c r="M76" s="52">
        <f t="shared" si="10"/>
        <v>0</v>
      </c>
      <c r="N76" s="52">
        <f t="shared" si="11"/>
        <v>0</v>
      </c>
    </row>
    <row r="77" spans="2:14" ht="15" thickBot="1" x14ac:dyDescent="0.35">
      <c r="B77" s="39"/>
      <c r="C77" s="61"/>
      <c r="D77" s="39"/>
      <c r="E77" s="62"/>
      <c r="F77" s="62"/>
      <c r="G77" s="39"/>
      <c r="H77" s="62"/>
      <c r="I77" s="39"/>
      <c r="J77" s="11"/>
      <c r="L77" s="25"/>
      <c r="M77" s="39"/>
      <c r="N77" s="39"/>
    </row>
    <row r="78" spans="2:14" x14ac:dyDescent="0.3">
      <c r="B78" s="63"/>
      <c r="C78" s="64"/>
      <c r="D78" s="65"/>
      <c r="E78" s="65"/>
      <c r="F78" s="129"/>
      <c r="G78" s="65"/>
      <c r="H78" s="48">
        <f>SUM(H58:H77)</f>
        <v>0</v>
      </c>
      <c r="J78" s="11"/>
      <c r="K78" s="121">
        <f>SUM(K58:K77)</f>
        <v>0</v>
      </c>
      <c r="L78" s="121">
        <f>SUM(L58:L77)</f>
        <v>0</v>
      </c>
      <c r="M78" s="122">
        <f>SUM(M58:M77)</f>
        <v>0</v>
      </c>
      <c r="N78" s="122">
        <f>SUM(N58:N77)</f>
        <v>0</v>
      </c>
    </row>
    <row r="79" spans="2:14" x14ac:dyDescent="0.3">
      <c r="J79" s="11"/>
      <c r="L79" s="25"/>
    </row>
  </sheetData>
  <sheetProtection password="CF7A" sheet="1" objects="1" scenarios="1"/>
  <conditionalFormatting sqref="F2">
    <cfRule type="expression" dxfId="26" priority="26">
      <formula>$F$2=40%</formula>
    </cfRule>
    <cfRule type="expression" dxfId="25" priority="27">
      <formula>$F$2&gt;40%</formula>
    </cfRule>
    <cfRule type="expression" dxfId="24" priority="28">
      <formula>$F$2&lt;40%</formula>
    </cfRule>
  </conditionalFormatting>
  <conditionalFormatting sqref="H28">
    <cfRule type="expression" dxfId="23" priority="23">
      <formula>$H$28&gt;$E$2</formula>
    </cfRule>
    <cfRule type="expression" dxfId="22" priority="24">
      <formula>$H$28=$E$2</formula>
    </cfRule>
    <cfRule type="expression" dxfId="21" priority="25">
      <formula>$H$28&lt;$E$2</formula>
    </cfRule>
  </conditionalFormatting>
  <conditionalFormatting sqref="H53">
    <cfRule type="expression" dxfId="20" priority="20">
      <formula>$H$53&gt;$E$2</formula>
    </cfRule>
    <cfRule type="expression" dxfId="19" priority="21">
      <formula>$H$53=$E$2</formula>
    </cfRule>
    <cfRule type="expression" dxfId="18" priority="22">
      <formula>$H$53&lt;$E$2</formula>
    </cfRule>
  </conditionalFormatting>
  <conditionalFormatting sqref="H78">
    <cfRule type="expression" dxfId="17" priority="17">
      <formula>$H$78&gt;$E$2</formula>
    </cfRule>
    <cfRule type="expression" dxfId="16" priority="18">
      <formula>$H$78=$E$2</formula>
    </cfRule>
    <cfRule type="expression" dxfId="15" priority="19">
      <formula>$H$78&lt;$E$2</formula>
    </cfRule>
  </conditionalFormatting>
  <conditionalFormatting sqref="J8:J26">
    <cfRule type="expression" dxfId="14" priority="14">
      <formula>J8&gt;$E$2</formula>
    </cfRule>
    <cfRule type="expression" dxfId="13" priority="15">
      <formula>J8=$E$2</formula>
    </cfRule>
    <cfRule type="expression" dxfId="12" priority="16">
      <formula>J8&lt;$E$2</formula>
    </cfRule>
  </conditionalFormatting>
  <conditionalFormatting sqref="J33:J51">
    <cfRule type="expression" dxfId="11" priority="11">
      <formula>J33&gt;$E$2</formula>
    </cfRule>
    <cfRule type="expression" dxfId="10" priority="12">
      <formula>J33=$E$2</formula>
    </cfRule>
    <cfRule type="expression" dxfId="9" priority="13">
      <formula>J33&lt;$E$2</formula>
    </cfRule>
  </conditionalFormatting>
  <conditionalFormatting sqref="J58:J76">
    <cfRule type="expression" dxfId="8" priority="8">
      <formula>J58&gt;$E$2</formula>
    </cfRule>
    <cfRule type="expression" dxfId="7" priority="9">
      <formula>J58=$E$2</formula>
    </cfRule>
    <cfRule type="expression" dxfId="6" priority="10">
      <formula>J58&lt;$E$2</formula>
    </cfRule>
  </conditionalFormatting>
  <conditionalFormatting sqref="K8:K26">
    <cfRule type="expression" dxfId="5" priority="7">
      <formula>K8&lt;D8</formula>
    </cfRule>
  </conditionalFormatting>
  <conditionalFormatting sqref="L8:L26">
    <cfRule type="expression" dxfId="4" priority="6">
      <formula>L8&lt;H8</formula>
    </cfRule>
  </conditionalFormatting>
  <conditionalFormatting sqref="K33:K51">
    <cfRule type="expression" dxfId="3" priority="5">
      <formula>K33&lt;D33</formula>
    </cfRule>
  </conditionalFormatting>
  <conditionalFormatting sqref="L33:L51">
    <cfRule type="expression" dxfId="2" priority="3">
      <formula>L33&lt;H33</formula>
    </cfRule>
  </conditionalFormatting>
  <conditionalFormatting sqref="K58:K76">
    <cfRule type="expression" dxfId="1" priority="2">
      <formula>K58&lt;D58</formula>
    </cfRule>
  </conditionalFormatting>
  <conditionalFormatting sqref="L58:L76">
    <cfRule type="expression" dxfId="0" priority="1">
      <formula>L58&lt;H58</formula>
    </cfRule>
  </conditionalFormatting>
  <pageMargins left="0.7" right="0.7" top="0.78740157499999996" bottom="0.78740157499999996" header="0.3" footer="0.3"/>
  <pageSetup paperSize="8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M110"/>
  <sheetViews>
    <sheetView tabSelected="1" zoomScale="75" zoomScaleNormal="75" workbookViewId="0">
      <selection activeCell="C45" sqref="C45"/>
    </sheetView>
  </sheetViews>
  <sheetFormatPr baseColWidth="10" defaultColWidth="11.44140625" defaultRowHeight="14.4" x14ac:dyDescent="0.3"/>
  <cols>
    <col min="1" max="1" width="6.109375" style="11" customWidth="1"/>
    <col min="2" max="2" width="8.5546875" style="11" customWidth="1"/>
    <col min="3" max="3" width="32.109375" style="11" customWidth="1"/>
    <col min="4" max="4" width="12.6640625" style="11" customWidth="1"/>
    <col min="5" max="5" width="11.6640625" style="11" customWidth="1"/>
    <col min="6" max="6" width="11.44140625" style="11"/>
    <col min="7" max="7" width="13.109375" style="11" customWidth="1"/>
    <col min="8" max="8" width="11.44140625" style="11"/>
    <col min="9" max="9" width="14.33203125" style="11" customWidth="1"/>
    <col min="10" max="10" width="12.109375" style="11" customWidth="1"/>
    <col min="11" max="11" width="13.44140625" style="11" customWidth="1"/>
    <col min="12" max="16384" width="11.44140625" style="11"/>
  </cols>
  <sheetData>
    <row r="4" spans="2:13" ht="18" x14ac:dyDescent="0.35">
      <c r="F4" s="148" t="s">
        <v>52</v>
      </c>
    </row>
    <row r="5" spans="2:13" ht="25.5" x14ac:dyDescent="0.3">
      <c r="B5" s="148"/>
      <c r="C5" s="73" t="s">
        <v>53</v>
      </c>
      <c r="D5" s="150">
        <f>Eingabemaske!B3</f>
        <v>0</v>
      </c>
      <c r="K5"/>
      <c r="L5" s="172"/>
    </row>
    <row r="6" spans="2:13" ht="18.75" x14ac:dyDescent="0.3">
      <c r="B6" s="148"/>
      <c r="C6" s="73" t="s">
        <v>54</v>
      </c>
      <c r="D6" s="175">
        <f>Eingabemaske!B4</f>
        <v>0</v>
      </c>
      <c r="I6" s="248">
        <f>Eingabemaske!K4</f>
        <v>0</v>
      </c>
      <c r="J6" s="11" t="s">
        <v>118</v>
      </c>
      <c r="L6"/>
    </row>
    <row r="7" spans="2:13" ht="18.75" x14ac:dyDescent="0.3">
      <c r="B7" s="148"/>
      <c r="C7" s="73" t="s">
        <v>56</v>
      </c>
      <c r="D7" s="150">
        <f>Eingabemaske!B5</f>
        <v>0</v>
      </c>
      <c r="L7" s="171"/>
    </row>
    <row r="8" spans="2:13" ht="18.75" x14ac:dyDescent="0.3">
      <c r="B8" s="147"/>
      <c r="C8" s="73" t="s">
        <v>55</v>
      </c>
      <c r="D8" s="150">
        <f>Eingabemaske!B6</f>
        <v>0</v>
      </c>
    </row>
    <row r="9" spans="2:13" ht="18.75" x14ac:dyDescent="0.3">
      <c r="B9" s="147"/>
      <c r="C9" s="73"/>
      <c r="D9" s="150"/>
    </row>
    <row r="10" spans="2:13" ht="15.75" thickBot="1" x14ac:dyDescent="0.3">
      <c r="C10" s="73" t="s">
        <v>57</v>
      </c>
      <c r="J10" s="162" t="s">
        <v>59</v>
      </c>
      <c r="K10" s="163"/>
    </row>
    <row r="11" spans="2:13" x14ac:dyDescent="0.3">
      <c r="C11" s="69" t="str">
        <f>Eingabemaske!A8</f>
        <v xml:space="preserve">Substrat    </v>
      </c>
      <c r="D11" s="84" t="str">
        <f>Eingabemaske!B8</f>
        <v>Biogasertrag</v>
      </c>
      <c r="E11" s="84" t="str">
        <f>Eingabemaske!C8</f>
        <v xml:space="preserve">TS </v>
      </c>
      <c r="F11" s="84" t="str">
        <f>Eingabemaske!D8</f>
        <v>P</v>
      </c>
      <c r="G11" s="84" t="str">
        <f>Eingabemaske!E8</f>
        <v>N</v>
      </c>
      <c r="H11" s="84" t="str">
        <f>Eingabemaske!F8</f>
        <v>Fugatfaktor</v>
      </c>
      <c r="J11" s="69" t="str">
        <f>Eingabemaske!H8</f>
        <v>Fest-Input</v>
      </c>
      <c r="K11" s="84" t="s">
        <v>44</v>
      </c>
      <c r="L11" s="84" t="s">
        <v>46</v>
      </c>
      <c r="M11" s="123" t="s">
        <v>47</v>
      </c>
    </row>
    <row r="12" spans="2:13" ht="15" thickBot="1" x14ac:dyDescent="0.35">
      <c r="C12" s="124"/>
      <c r="D12" s="125" t="str">
        <f>Eingabemaske!B9</f>
        <v>[m³/t]</v>
      </c>
      <c r="E12" s="125" t="str">
        <f>Eingabemaske!C9</f>
        <v>[%]</v>
      </c>
      <c r="F12" s="125" t="str">
        <f>Eingabemaske!D9</f>
        <v>kg/t</v>
      </c>
      <c r="G12" s="125" t="str">
        <f>Eingabemaske!E9</f>
        <v>kg/t</v>
      </c>
      <c r="H12" s="125" t="s">
        <v>79</v>
      </c>
      <c r="J12" s="124" t="str">
        <f>Eingabemaske!H9</f>
        <v>[t/a]</v>
      </c>
      <c r="K12" s="125" t="s">
        <v>45</v>
      </c>
      <c r="L12" s="125" t="s">
        <v>45</v>
      </c>
      <c r="M12" s="126" t="s">
        <v>25</v>
      </c>
    </row>
    <row r="13" spans="2:13" ht="15" x14ac:dyDescent="0.25">
      <c r="C13" s="127">
        <f>Eingabemaske!A11</f>
        <v>0</v>
      </c>
      <c r="D13" s="226">
        <f>Eingabemaske!B11</f>
        <v>0</v>
      </c>
      <c r="E13" s="226">
        <f>Eingabemaske!C11</f>
        <v>0</v>
      </c>
      <c r="F13" s="226">
        <f>Eingabemaske!D11</f>
        <v>0</v>
      </c>
      <c r="G13" s="226">
        <f>Eingabemaske!E11</f>
        <v>0</v>
      </c>
      <c r="H13" s="228">
        <f>Eingabemaske!F11</f>
        <v>0</v>
      </c>
      <c r="J13" s="53">
        <f>Eingabemaske!H11</f>
        <v>0</v>
      </c>
      <c r="K13" s="53">
        <f t="shared" ref="K13:K31" si="0">J13*F13</f>
        <v>0</v>
      </c>
      <c r="L13" s="53">
        <f t="shared" ref="L13:L31" si="1">J13*G13</f>
        <v>0</v>
      </c>
      <c r="M13" s="53">
        <f>J13*H13</f>
        <v>0</v>
      </c>
    </row>
    <row r="14" spans="2:13" ht="15" x14ac:dyDescent="0.25">
      <c r="C14" s="128">
        <f>Eingabemaske!A12</f>
        <v>0</v>
      </c>
      <c r="D14" s="227">
        <f>Eingabemaske!B12</f>
        <v>0</v>
      </c>
      <c r="E14" s="227">
        <f>Eingabemaske!C12</f>
        <v>0</v>
      </c>
      <c r="F14" s="227">
        <f>Eingabemaske!D12</f>
        <v>0</v>
      </c>
      <c r="G14" s="227">
        <f>Eingabemaske!E12</f>
        <v>0</v>
      </c>
      <c r="H14" s="225">
        <f>Eingabemaske!F12</f>
        <v>0</v>
      </c>
      <c r="J14" s="129">
        <f>Eingabemaske!H12</f>
        <v>0</v>
      </c>
      <c r="K14" s="129">
        <f t="shared" si="0"/>
        <v>0</v>
      </c>
      <c r="L14" s="129">
        <f t="shared" si="1"/>
        <v>0</v>
      </c>
      <c r="M14" s="53">
        <f t="shared" ref="M14:M31" si="2">J14*H14</f>
        <v>0</v>
      </c>
    </row>
    <row r="15" spans="2:13" ht="15" x14ac:dyDescent="0.25">
      <c r="C15" s="128">
        <f>Eingabemaske!A13</f>
        <v>0</v>
      </c>
      <c r="D15" s="227">
        <f>Eingabemaske!B13</f>
        <v>0</v>
      </c>
      <c r="E15" s="227">
        <f>Eingabemaske!C13</f>
        <v>0</v>
      </c>
      <c r="F15" s="227">
        <f>Eingabemaske!D13</f>
        <v>0</v>
      </c>
      <c r="G15" s="227">
        <f>Eingabemaske!E13</f>
        <v>0</v>
      </c>
      <c r="H15" s="225">
        <f>Eingabemaske!F13</f>
        <v>0</v>
      </c>
      <c r="J15" s="129">
        <f>Eingabemaske!H13</f>
        <v>0</v>
      </c>
      <c r="K15" s="129">
        <f t="shared" si="0"/>
        <v>0</v>
      </c>
      <c r="L15" s="129">
        <f t="shared" si="1"/>
        <v>0</v>
      </c>
      <c r="M15" s="53">
        <f t="shared" si="2"/>
        <v>0</v>
      </c>
    </row>
    <row r="16" spans="2:13" ht="15" x14ac:dyDescent="0.25">
      <c r="C16" s="128">
        <f>Eingabemaske!A14</f>
        <v>0</v>
      </c>
      <c r="D16" s="227">
        <f>Eingabemaske!B14</f>
        <v>0</v>
      </c>
      <c r="E16" s="227">
        <f>Eingabemaske!C14</f>
        <v>0</v>
      </c>
      <c r="F16" s="227">
        <f>Eingabemaske!D14</f>
        <v>0</v>
      </c>
      <c r="G16" s="227">
        <f>Eingabemaske!E14</f>
        <v>0</v>
      </c>
      <c r="H16" s="225">
        <f>Eingabemaske!F14</f>
        <v>0</v>
      </c>
      <c r="J16" s="129">
        <f>Eingabemaske!H14</f>
        <v>0</v>
      </c>
      <c r="K16" s="129">
        <f t="shared" si="0"/>
        <v>0</v>
      </c>
      <c r="L16" s="129">
        <f t="shared" si="1"/>
        <v>0</v>
      </c>
      <c r="M16" s="53">
        <f t="shared" si="2"/>
        <v>0</v>
      </c>
    </row>
    <row r="17" spans="3:13" ht="15" x14ac:dyDescent="0.25">
      <c r="C17" s="128">
        <f>Eingabemaske!A15</f>
        <v>0</v>
      </c>
      <c r="D17" s="227">
        <f>Eingabemaske!B15</f>
        <v>0</v>
      </c>
      <c r="E17" s="227">
        <f>Eingabemaske!C15</f>
        <v>0</v>
      </c>
      <c r="F17" s="227">
        <f>Eingabemaske!D15</f>
        <v>0</v>
      </c>
      <c r="G17" s="227">
        <f>Eingabemaske!E15</f>
        <v>0</v>
      </c>
      <c r="H17" s="225">
        <f>Eingabemaske!F15</f>
        <v>0</v>
      </c>
      <c r="J17" s="129">
        <f>Eingabemaske!H15</f>
        <v>0</v>
      </c>
      <c r="K17" s="129">
        <f t="shared" si="0"/>
        <v>0</v>
      </c>
      <c r="L17" s="129">
        <f t="shared" si="1"/>
        <v>0</v>
      </c>
      <c r="M17" s="53">
        <f t="shared" si="2"/>
        <v>0</v>
      </c>
    </row>
    <row r="18" spans="3:13" ht="15" x14ac:dyDescent="0.25">
      <c r="C18" s="128">
        <f>Eingabemaske!A16</f>
        <v>0</v>
      </c>
      <c r="D18" s="227">
        <f>Eingabemaske!B16</f>
        <v>0</v>
      </c>
      <c r="E18" s="227">
        <f>Eingabemaske!C16</f>
        <v>0</v>
      </c>
      <c r="F18" s="227">
        <f>Eingabemaske!D16</f>
        <v>0</v>
      </c>
      <c r="G18" s="227">
        <f>Eingabemaske!E16</f>
        <v>0</v>
      </c>
      <c r="H18" s="225">
        <f>Eingabemaske!F16</f>
        <v>0</v>
      </c>
      <c r="J18" s="129">
        <f>Eingabemaske!H16</f>
        <v>0</v>
      </c>
      <c r="K18" s="129">
        <f t="shared" si="0"/>
        <v>0</v>
      </c>
      <c r="L18" s="129">
        <f t="shared" si="1"/>
        <v>0</v>
      </c>
      <c r="M18" s="53">
        <f t="shared" si="2"/>
        <v>0</v>
      </c>
    </row>
    <row r="19" spans="3:13" ht="15" x14ac:dyDescent="0.25">
      <c r="C19" s="128">
        <f>Eingabemaske!A17</f>
        <v>0</v>
      </c>
      <c r="D19" s="227">
        <f>Eingabemaske!B17</f>
        <v>0</v>
      </c>
      <c r="E19" s="227">
        <f>Eingabemaske!C17</f>
        <v>0</v>
      </c>
      <c r="F19" s="227">
        <f>Eingabemaske!D17</f>
        <v>0</v>
      </c>
      <c r="G19" s="227">
        <f>Eingabemaske!E17</f>
        <v>0</v>
      </c>
      <c r="H19" s="225">
        <f>Eingabemaske!F17</f>
        <v>0</v>
      </c>
      <c r="J19" s="129">
        <f>Eingabemaske!H17</f>
        <v>0</v>
      </c>
      <c r="K19" s="129">
        <f t="shared" si="0"/>
        <v>0</v>
      </c>
      <c r="L19" s="129">
        <f t="shared" si="1"/>
        <v>0</v>
      </c>
      <c r="M19" s="53">
        <f t="shared" si="2"/>
        <v>0</v>
      </c>
    </row>
    <row r="20" spans="3:13" ht="15" x14ac:dyDescent="0.25">
      <c r="C20" s="128">
        <f>Eingabemaske!A18</f>
        <v>0</v>
      </c>
      <c r="D20" s="227">
        <f>Eingabemaske!B18</f>
        <v>0</v>
      </c>
      <c r="E20" s="227">
        <f>Eingabemaske!C18</f>
        <v>0</v>
      </c>
      <c r="F20" s="227">
        <f>Eingabemaske!D18</f>
        <v>0</v>
      </c>
      <c r="G20" s="227">
        <f>Eingabemaske!E18</f>
        <v>0</v>
      </c>
      <c r="H20" s="225">
        <f>Eingabemaske!F18</f>
        <v>0</v>
      </c>
      <c r="J20" s="129">
        <f>Eingabemaske!H18</f>
        <v>0</v>
      </c>
      <c r="K20" s="129">
        <f t="shared" si="0"/>
        <v>0</v>
      </c>
      <c r="L20" s="129">
        <f t="shared" si="1"/>
        <v>0</v>
      </c>
      <c r="M20" s="53">
        <f t="shared" si="2"/>
        <v>0</v>
      </c>
    </row>
    <row r="21" spans="3:13" ht="15" x14ac:dyDescent="0.25">
      <c r="C21" s="128">
        <f>Eingabemaske!A20</f>
        <v>0</v>
      </c>
      <c r="D21" s="227">
        <f>Eingabemaske!B20</f>
        <v>0</v>
      </c>
      <c r="E21" s="227">
        <f>Eingabemaske!C20</f>
        <v>0</v>
      </c>
      <c r="F21" s="227">
        <f>Eingabemaske!D20</f>
        <v>0</v>
      </c>
      <c r="G21" s="227">
        <f>Eingabemaske!E20</f>
        <v>0</v>
      </c>
      <c r="H21" s="225">
        <f>Eingabemaske!F20</f>
        <v>0</v>
      </c>
      <c r="J21" s="129">
        <f>Eingabemaske!H20</f>
        <v>0</v>
      </c>
      <c r="K21" s="129">
        <f t="shared" si="0"/>
        <v>0</v>
      </c>
      <c r="L21" s="129">
        <f t="shared" si="1"/>
        <v>0</v>
      </c>
      <c r="M21" s="53">
        <f t="shared" si="2"/>
        <v>0</v>
      </c>
    </row>
    <row r="22" spans="3:13" ht="15" x14ac:dyDescent="0.25">
      <c r="C22" s="128">
        <f>Eingabemaske!A21</f>
        <v>0</v>
      </c>
      <c r="D22" s="227">
        <f>Eingabemaske!B21</f>
        <v>0</v>
      </c>
      <c r="E22" s="227">
        <f>Eingabemaske!C21</f>
        <v>0</v>
      </c>
      <c r="F22" s="227">
        <f>Eingabemaske!D21</f>
        <v>0</v>
      </c>
      <c r="G22" s="227">
        <f>Eingabemaske!E21</f>
        <v>0</v>
      </c>
      <c r="H22" s="225">
        <f>Eingabemaske!F21</f>
        <v>0</v>
      </c>
      <c r="J22" s="129">
        <f>Eingabemaske!H21</f>
        <v>0</v>
      </c>
      <c r="K22" s="129">
        <f t="shared" si="0"/>
        <v>0</v>
      </c>
      <c r="L22" s="129">
        <f t="shared" si="1"/>
        <v>0</v>
      </c>
      <c r="M22" s="53">
        <f t="shared" si="2"/>
        <v>0</v>
      </c>
    </row>
    <row r="23" spans="3:13" ht="15" x14ac:dyDescent="0.25">
      <c r="C23" s="128">
        <f>Eingabemaske!A22</f>
        <v>0</v>
      </c>
      <c r="D23" s="227">
        <f>Eingabemaske!B22</f>
        <v>0</v>
      </c>
      <c r="E23" s="227">
        <f>Eingabemaske!C22</f>
        <v>0</v>
      </c>
      <c r="F23" s="227">
        <f>Eingabemaske!D22</f>
        <v>0</v>
      </c>
      <c r="G23" s="227">
        <f>Eingabemaske!E22</f>
        <v>0</v>
      </c>
      <c r="H23" s="225">
        <f>Eingabemaske!F22</f>
        <v>0</v>
      </c>
      <c r="J23" s="129">
        <f>Eingabemaske!H22</f>
        <v>0</v>
      </c>
      <c r="K23" s="129">
        <f t="shared" si="0"/>
        <v>0</v>
      </c>
      <c r="L23" s="129">
        <f t="shared" si="1"/>
        <v>0</v>
      </c>
      <c r="M23" s="53">
        <f t="shared" si="2"/>
        <v>0</v>
      </c>
    </row>
    <row r="24" spans="3:13" ht="15" x14ac:dyDescent="0.25">
      <c r="C24" s="128">
        <f>Eingabemaske!A23</f>
        <v>0</v>
      </c>
      <c r="D24" s="227">
        <f>Eingabemaske!B23</f>
        <v>0</v>
      </c>
      <c r="E24" s="227">
        <f>Eingabemaske!C23</f>
        <v>0</v>
      </c>
      <c r="F24" s="227">
        <f>Eingabemaske!D23</f>
        <v>0</v>
      </c>
      <c r="G24" s="227">
        <f>Eingabemaske!E23</f>
        <v>0</v>
      </c>
      <c r="H24" s="225">
        <f>Eingabemaske!F23</f>
        <v>0</v>
      </c>
      <c r="J24" s="129">
        <f>Eingabemaske!H23</f>
        <v>0</v>
      </c>
      <c r="K24" s="129">
        <f t="shared" si="0"/>
        <v>0</v>
      </c>
      <c r="L24" s="129">
        <f t="shared" si="1"/>
        <v>0</v>
      </c>
      <c r="M24" s="53">
        <f t="shared" si="2"/>
        <v>0</v>
      </c>
    </row>
    <row r="25" spans="3:13" ht="15" x14ac:dyDescent="0.25">
      <c r="C25" s="128">
        <f>Eingabemaske!A24</f>
        <v>0</v>
      </c>
      <c r="D25" s="227">
        <f>Eingabemaske!B24</f>
        <v>0</v>
      </c>
      <c r="E25" s="227">
        <f>Eingabemaske!C24</f>
        <v>0</v>
      </c>
      <c r="F25" s="227">
        <f>Eingabemaske!D24</f>
        <v>0</v>
      </c>
      <c r="G25" s="227">
        <f>Eingabemaske!E24</f>
        <v>0</v>
      </c>
      <c r="H25" s="225">
        <f>Eingabemaske!F24</f>
        <v>0</v>
      </c>
      <c r="J25" s="129">
        <f>Eingabemaske!H24</f>
        <v>0</v>
      </c>
      <c r="K25" s="129">
        <f t="shared" si="0"/>
        <v>0</v>
      </c>
      <c r="L25" s="129">
        <f t="shared" si="1"/>
        <v>0</v>
      </c>
      <c r="M25" s="53">
        <f t="shared" si="2"/>
        <v>0</v>
      </c>
    </row>
    <row r="26" spans="3:13" ht="15" x14ac:dyDescent="0.25">
      <c r="C26" s="128">
        <f>Eingabemaske!A25</f>
        <v>0</v>
      </c>
      <c r="D26" s="227">
        <f>Eingabemaske!B25</f>
        <v>0</v>
      </c>
      <c r="E26" s="227">
        <f>Eingabemaske!C25</f>
        <v>0</v>
      </c>
      <c r="F26" s="227">
        <f>Eingabemaske!D25</f>
        <v>0</v>
      </c>
      <c r="G26" s="227">
        <f>Eingabemaske!E25</f>
        <v>0</v>
      </c>
      <c r="H26" s="225">
        <f>Eingabemaske!F25</f>
        <v>0</v>
      </c>
      <c r="J26" s="129">
        <f>Eingabemaske!H25</f>
        <v>0</v>
      </c>
      <c r="K26" s="129">
        <f t="shared" si="0"/>
        <v>0</v>
      </c>
      <c r="L26" s="129">
        <f t="shared" si="1"/>
        <v>0</v>
      </c>
      <c r="M26" s="53">
        <f t="shared" si="2"/>
        <v>0</v>
      </c>
    </row>
    <row r="27" spans="3:13" ht="15" x14ac:dyDescent="0.25">
      <c r="C27" s="128">
        <f>Eingabemaske!A26</f>
        <v>0</v>
      </c>
      <c r="D27" s="227">
        <f>Eingabemaske!B26</f>
        <v>0</v>
      </c>
      <c r="E27" s="227">
        <f>Eingabemaske!C26</f>
        <v>0</v>
      </c>
      <c r="F27" s="227">
        <f>Eingabemaske!D26</f>
        <v>0</v>
      </c>
      <c r="G27" s="227">
        <f>Eingabemaske!E26</f>
        <v>0</v>
      </c>
      <c r="H27" s="225">
        <f>Eingabemaske!F26</f>
        <v>0</v>
      </c>
      <c r="J27" s="129">
        <f>Eingabemaske!H26</f>
        <v>0</v>
      </c>
      <c r="K27" s="129">
        <f t="shared" si="0"/>
        <v>0</v>
      </c>
      <c r="L27" s="129">
        <f t="shared" si="1"/>
        <v>0</v>
      </c>
      <c r="M27" s="53">
        <f t="shared" si="2"/>
        <v>0</v>
      </c>
    </row>
    <row r="28" spans="3:13" ht="15" x14ac:dyDescent="0.25">
      <c r="C28" s="128">
        <f>Eingabemaske!A27</f>
        <v>0</v>
      </c>
      <c r="D28" s="227">
        <f>Eingabemaske!B27</f>
        <v>0</v>
      </c>
      <c r="E28" s="227">
        <f>Eingabemaske!C27</f>
        <v>0</v>
      </c>
      <c r="F28" s="227">
        <f>Eingabemaske!D27</f>
        <v>0</v>
      </c>
      <c r="G28" s="227">
        <f>Eingabemaske!E27</f>
        <v>0</v>
      </c>
      <c r="H28" s="225">
        <f>Eingabemaske!F27</f>
        <v>0</v>
      </c>
      <c r="J28" s="129">
        <f>Eingabemaske!H27</f>
        <v>0</v>
      </c>
      <c r="K28" s="129">
        <f t="shared" si="0"/>
        <v>0</v>
      </c>
      <c r="L28" s="129">
        <f t="shared" si="1"/>
        <v>0</v>
      </c>
      <c r="M28" s="53">
        <f t="shared" si="2"/>
        <v>0</v>
      </c>
    </row>
    <row r="29" spans="3:13" ht="15" x14ac:dyDescent="0.25">
      <c r="C29" s="128" t="str">
        <f>Eingabemaske!A28</f>
        <v>frei wählbarer Inputstoff 1</v>
      </c>
      <c r="D29" s="227">
        <f>Eingabemaske!B28</f>
        <v>0</v>
      </c>
      <c r="E29" s="227">
        <f>Eingabemaske!C28</f>
        <v>0</v>
      </c>
      <c r="F29" s="227">
        <f>Eingabemaske!D28</f>
        <v>0</v>
      </c>
      <c r="G29" s="227">
        <f>Eingabemaske!E28</f>
        <v>0</v>
      </c>
      <c r="H29" s="225">
        <f>Eingabemaske!F28</f>
        <v>0</v>
      </c>
      <c r="J29" s="129">
        <f>Eingabemaske!H28</f>
        <v>0</v>
      </c>
      <c r="K29" s="129">
        <f t="shared" si="0"/>
        <v>0</v>
      </c>
      <c r="L29" s="129">
        <f t="shared" si="1"/>
        <v>0</v>
      </c>
      <c r="M29" s="53">
        <f t="shared" si="2"/>
        <v>0</v>
      </c>
    </row>
    <row r="30" spans="3:13" ht="15" x14ac:dyDescent="0.25">
      <c r="C30" s="128" t="str">
        <f>Eingabemaske!A29</f>
        <v>frei wählbarer Inputstoff 2</v>
      </c>
      <c r="D30" s="227">
        <f>Eingabemaske!B29</f>
        <v>0</v>
      </c>
      <c r="E30" s="227">
        <f>Eingabemaske!C29</f>
        <v>0</v>
      </c>
      <c r="F30" s="227">
        <f>Eingabemaske!D29</f>
        <v>0</v>
      </c>
      <c r="G30" s="227">
        <f>Eingabemaske!E29</f>
        <v>0</v>
      </c>
      <c r="H30" s="225">
        <f>Eingabemaske!F29</f>
        <v>0</v>
      </c>
      <c r="J30" s="129">
        <f>Eingabemaske!H29</f>
        <v>0</v>
      </c>
      <c r="K30" s="129">
        <f t="shared" si="0"/>
        <v>0</v>
      </c>
      <c r="L30" s="129">
        <f t="shared" si="1"/>
        <v>0</v>
      </c>
      <c r="M30" s="53">
        <f t="shared" si="2"/>
        <v>0</v>
      </c>
    </row>
    <row r="31" spans="3:13" ht="15" x14ac:dyDescent="0.25">
      <c r="C31" s="128" t="str">
        <f>Eingabemaske!A30</f>
        <v>frei wählbarer Inputstoff 3</v>
      </c>
      <c r="D31" s="227">
        <f>Eingabemaske!B30</f>
        <v>0</v>
      </c>
      <c r="E31" s="227">
        <f>Eingabemaske!C30</f>
        <v>0</v>
      </c>
      <c r="F31" s="227">
        <f>Eingabemaske!D30</f>
        <v>0</v>
      </c>
      <c r="G31" s="227">
        <f>Eingabemaske!E30</f>
        <v>0</v>
      </c>
      <c r="H31" s="225">
        <f>Eingabemaske!F30</f>
        <v>0</v>
      </c>
      <c r="J31" s="129">
        <f>Eingabemaske!H30</f>
        <v>0</v>
      </c>
      <c r="K31" s="129">
        <f t="shared" si="0"/>
        <v>0</v>
      </c>
      <c r="L31" s="129">
        <f t="shared" si="1"/>
        <v>0</v>
      </c>
      <c r="M31" s="53">
        <f t="shared" si="2"/>
        <v>0</v>
      </c>
    </row>
    <row r="32" spans="3:13" ht="15" x14ac:dyDescent="0.25">
      <c r="C32" s="130"/>
      <c r="D32" s="130"/>
      <c r="E32" s="130"/>
      <c r="F32" s="130"/>
      <c r="G32" s="130"/>
      <c r="H32" s="130"/>
      <c r="J32" s="129"/>
      <c r="K32" s="129"/>
      <c r="L32" s="129"/>
      <c r="M32" s="129"/>
    </row>
    <row r="33" spans="2:13" ht="15" x14ac:dyDescent="0.25">
      <c r="C33" s="131" t="s">
        <v>0</v>
      </c>
      <c r="D33" s="128"/>
      <c r="E33" s="128"/>
      <c r="F33" s="128"/>
      <c r="G33" s="128"/>
      <c r="H33" s="128"/>
      <c r="J33" s="129"/>
      <c r="K33" s="164">
        <f>SUM(K13:K31)</f>
        <v>0</v>
      </c>
      <c r="L33" s="164">
        <f>SUM(L13:L31)</f>
        <v>0</v>
      </c>
      <c r="M33" s="164">
        <f>SUM(M13:M31)</f>
        <v>0</v>
      </c>
    </row>
    <row r="35" spans="2:13" ht="15" thickBot="1" x14ac:dyDescent="0.35">
      <c r="B35" s="168" t="s">
        <v>58</v>
      </c>
      <c r="C35" s="169"/>
      <c r="D35" s="169"/>
    </row>
    <row r="36" spans="2:13" ht="15" x14ac:dyDescent="0.25">
      <c r="B36" s="133" t="str">
        <f>'Berechnung Flex-Input'!B6</f>
        <v xml:space="preserve">Ranking </v>
      </c>
      <c r="C36" s="134" t="str">
        <f>'Berechnung Flex-Input'!C6</f>
        <v xml:space="preserve">Substrat    </v>
      </c>
      <c r="D36" s="135" t="s">
        <v>42</v>
      </c>
      <c r="E36" s="136" t="str">
        <f>'Berechnung Flex-Input'!M6</f>
        <v>P gesamt</v>
      </c>
    </row>
    <row r="37" spans="2:13" ht="15" thickBot="1" x14ac:dyDescent="0.35">
      <c r="B37" s="137" t="str">
        <f>'Berechnung Flex-Input'!B7</f>
        <v>P</v>
      </c>
      <c r="C37" s="138"/>
      <c r="D37" s="139" t="s">
        <v>6</v>
      </c>
      <c r="E37" s="140" t="str">
        <f>'Berechnung Flex-Input'!M7</f>
        <v>[kg/a]</v>
      </c>
    </row>
    <row r="38" spans="2:13" x14ac:dyDescent="0.3">
      <c r="B38" s="141">
        <f>'Berechnung Flex-Input'!B8</f>
        <v>1</v>
      </c>
      <c r="C38" s="141">
        <f>'Berechnung Flex-Input'!C8</f>
        <v>0</v>
      </c>
      <c r="D38" s="53">
        <f>'Berechnung Flex-Input'!K8</f>
        <v>0</v>
      </c>
      <c r="E38" s="53">
        <f>'Berechnung Flex-Input'!M8</f>
        <v>0</v>
      </c>
    </row>
    <row r="39" spans="2:13" x14ac:dyDescent="0.3">
      <c r="B39" s="142">
        <f>'Berechnung Flex-Input'!B9</f>
        <v>2</v>
      </c>
      <c r="C39" s="142">
        <f>'Berechnung Flex-Input'!C9</f>
        <v>0</v>
      </c>
      <c r="D39" s="129">
        <f>'Berechnung Flex-Input'!K9</f>
        <v>0</v>
      </c>
      <c r="E39" s="129">
        <f>'Berechnung Flex-Input'!M9</f>
        <v>0</v>
      </c>
    </row>
    <row r="40" spans="2:13" x14ac:dyDescent="0.3">
      <c r="B40" s="142">
        <f>'Berechnung Flex-Input'!B10</f>
        <v>3</v>
      </c>
      <c r="C40" s="142">
        <f>'Berechnung Flex-Input'!C10</f>
        <v>0</v>
      </c>
      <c r="D40" s="129">
        <f>'Berechnung Flex-Input'!K10</f>
        <v>0</v>
      </c>
      <c r="E40" s="129">
        <f>'Berechnung Flex-Input'!M10</f>
        <v>0</v>
      </c>
    </row>
    <row r="41" spans="2:13" x14ac:dyDescent="0.3">
      <c r="B41" s="142">
        <f>'Berechnung Flex-Input'!B11</f>
        <v>4</v>
      </c>
      <c r="C41" s="142">
        <f>'Berechnung Flex-Input'!C11</f>
        <v>0</v>
      </c>
      <c r="D41" s="129">
        <f>'Berechnung Flex-Input'!K11</f>
        <v>0</v>
      </c>
      <c r="E41" s="129">
        <f>'Berechnung Flex-Input'!M11</f>
        <v>0</v>
      </c>
    </row>
    <row r="42" spans="2:13" x14ac:dyDescent="0.3">
      <c r="B42" s="142">
        <f>'Berechnung Flex-Input'!B12</f>
        <v>5</v>
      </c>
      <c r="C42" s="142">
        <f>'Berechnung Flex-Input'!C12</f>
        <v>0</v>
      </c>
      <c r="D42" s="129">
        <f>'Berechnung Flex-Input'!K12</f>
        <v>0</v>
      </c>
      <c r="E42" s="129">
        <f>'Berechnung Flex-Input'!M12</f>
        <v>0</v>
      </c>
    </row>
    <row r="43" spans="2:13" ht="18" x14ac:dyDescent="0.35">
      <c r="B43" s="142">
        <f>'Berechnung Flex-Input'!B13</f>
        <v>6</v>
      </c>
      <c r="C43" s="142">
        <f>'Berechnung Flex-Input'!C13</f>
        <v>0</v>
      </c>
      <c r="D43" s="129">
        <f>'Berechnung Flex-Input'!K13</f>
        <v>0</v>
      </c>
      <c r="E43" s="129">
        <f>'Berechnung Flex-Input'!M13</f>
        <v>0</v>
      </c>
      <c r="J43" s="144"/>
      <c r="K43" s="144"/>
    </row>
    <row r="44" spans="2:13" ht="18" x14ac:dyDescent="0.35">
      <c r="B44" s="142">
        <f>'Berechnung Flex-Input'!B14</f>
        <v>7</v>
      </c>
      <c r="C44" s="142">
        <f>'Berechnung Flex-Input'!C14</f>
        <v>0</v>
      </c>
      <c r="D44" s="129">
        <f>'Berechnung Flex-Input'!K14</f>
        <v>0</v>
      </c>
      <c r="E44" s="129">
        <f>'Berechnung Flex-Input'!M14</f>
        <v>0</v>
      </c>
      <c r="I44" s="145" t="s">
        <v>63</v>
      </c>
    </row>
    <row r="45" spans="2:13" x14ac:dyDescent="0.3">
      <c r="B45" s="142">
        <f>'Berechnung Flex-Input'!B15</f>
        <v>8</v>
      </c>
      <c r="C45" s="142">
        <f>'Berechnung Flex-Input'!C15</f>
        <v>0</v>
      </c>
      <c r="D45" s="129">
        <f>'Berechnung Flex-Input'!K15</f>
        <v>0</v>
      </c>
      <c r="E45" s="129">
        <f>'Berechnung Flex-Input'!M15</f>
        <v>0</v>
      </c>
    </row>
    <row r="46" spans="2:13" x14ac:dyDescent="0.3">
      <c r="B46" s="142">
        <f>'Berechnung Flex-Input'!B16</f>
        <v>9</v>
      </c>
      <c r="C46" s="142">
        <f>'Berechnung Flex-Input'!C16</f>
        <v>0</v>
      </c>
      <c r="D46" s="129">
        <f>'Berechnung Flex-Input'!K16</f>
        <v>0</v>
      </c>
      <c r="E46" s="129">
        <f>'Berechnung Flex-Input'!M16</f>
        <v>0</v>
      </c>
    </row>
    <row r="47" spans="2:13" ht="18" x14ac:dyDescent="0.35">
      <c r="B47" s="142">
        <f>'Berechnung Flex-Input'!B17</f>
        <v>10</v>
      </c>
      <c r="C47" s="142">
        <f>'Berechnung Flex-Input'!C17</f>
        <v>0</v>
      </c>
      <c r="D47" s="129">
        <f>'Berechnung Flex-Input'!K17</f>
        <v>0</v>
      </c>
      <c r="E47" s="129">
        <f>'Berechnung Flex-Input'!M17</f>
        <v>0</v>
      </c>
      <c r="G47" s="166">
        <f>$E$58</f>
        <v>0</v>
      </c>
      <c r="H47" s="145" t="s">
        <v>50</v>
      </c>
      <c r="I47" s="165">
        <f>$K$33</f>
        <v>0</v>
      </c>
      <c r="J47" s="145" t="s">
        <v>51</v>
      </c>
      <c r="K47" s="146">
        <f>E58+I47</f>
        <v>0</v>
      </c>
      <c r="L47" s="148" t="s">
        <v>62</v>
      </c>
    </row>
    <row r="48" spans="2:13" x14ac:dyDescent="0.3">
      <c r="B48" s="142">
        <f>'Berechnung Flex-Input'!B18</f>
        <v>11</v>
      </c>
      <c r="C48" s="142">
        <f>'Berechnung Flex-Input'!C18</f>
        <v>0</v>
      </c>
      <c r="D48" s="129">
        <f>'Berechnung Flex-Input'!K18</f>
        <v>0</v>
      </c>
      <c r="E48" s="129">
        <f>'Berechnung Flex-Input'!M18</f>
        <v>0</v>
      </c>
    </row>
    <row r="49" spans="2:13" ht="18" x14ac:dyDescent="0.35">
      <c r="B49" s="142">
        <f>'Berechnung Flex-Input'!B19</f>
        <v>12</v>
      </c>
      <c r="C49" s="142">
        <f>'Berechnung Flex-Input'!C19</f>
        <v>0</v>
      </c>
      <c r="D49" s="129">
        <f>'Berechnung Flex-Input'!K19</f>
        <v>0</v>
      </c>
      <c r="E49" s="129">
        <f>'Berechnung Flex-Input'!M19</f>
        <v>0</v>
      </c>
      <c r="G49" s="187">
        <f>'Berechnung Flex-Input'!$O$28</f>
        <v>0</v>
      </c>
      <c r="H49" s="145" t="s">
        <v>50</v>
      </c>
      <c r="I49" s="188">
        <f>$M$33</f>
        <v>0</v>
      </c>
      <c r="J49" s="145" t="s">
        <v>51</v>
      </c>
      <c r="K49" s="29">
        <f>G49+I49</f>
        <v>0</v>
      </c>
      <c r="L49" s="73" t="s">
        <v>38</v>
      </c>
      <c r="M49" s="11" t="s">
        <v>85</v>
      </c>
    </row>
    <row r="50" spans="2:13" x14ac:dyDescent="0.3">
      <c r="B50" s="142">
        <f>'Berechnung Flex-Input'!B20</f>
        <v>13</v>
      </c>
      <c r="C50" s="142">
        <f>'Berechnung Flex-Input'!C20</f>
        <v>0</v>
      </c>
      <c r="D50" s="129">
        <f>'Berechnung Flex-Input'!K20</f>
        <v>0</v>
      </c>
      <c r="E50" s="129">
        <f>'Berechnung Flex-Input'!M20</f>
        <v>0</v>
      </c>
    </row>
    <row r="51" spans="2:13" x14ac:dyDescent="0.3">
      <c r="B51" s="142">
        <f>'Berechnung Flex-Input'!B21</f>
        <v>14</v>
      </c>
      <c r="C51" s="142">
        <f>'Berechnung Flex-Input'!C21</f>
        <v>0</v>
      </c>
      <c r="D51" s="129">
        <f>'Berechnung Flex-Input'!K21</f>
        <v>0</v>
      </c>
      <c r="E51" s="129">
        <f>'Berechnung Flex-Input'!M21</f>
        <v>0</v>
      </c>
      <c r="J51" s="189" t="s">
        <v>50</v>
      </c>
      <c r="K51" s="26">
        <f>Eingabemaske!$E$35</f>
        <v>0</v>
      </c>
      <c r="L51" s="73" t="s">
        <v>38</v>
      </c>
      <c r="M51" s="11" t="s">
        <v>87</v>
      </c>
    </row>
    <row r="52" spans="2:13" x14ac:dyDescent="0.3">
      <c r="B52" s="142">
        <f>'Berechnung Flex-Input'!B22</f>
        <v>15</v>
      </c>
      <c r="C52" s="142">
        <f>'Berechnung Flex-Input'!C22</f>
        <v>0</v>
      </c>
      <c r="D52" s="129">
        <f>'Berechnung Flex-Input'!K22</f>
        <v>0</v>
      </c>
      <c r="E52" s="129">
        <f>'Berechnung Flex-Input'!M22</f>
        <v>0</v>
      </c>
    </row>
    <row r="53" spans="2:13" x14ac:dyDescent="0.3">
      <c r="B53" s="142">
        <f>'Berechnung Flex-Input'!B23</f>
        <v>16</v>
      </c>
      <c r="C53" s="142">
        <f>'Berechnung Flex-Input'!C23</f>
        <v>0</v>
      </c>
      <c r="D53" s="129">
        <f>'Berechnung Flex-Input'!K23</f>
        <v>0</v>
      </c>
      <c r="E53" s="129">
        <f>'Berechnung Flex-Input'!M23</f>
        <v>0</v>
      </c>
      <c r="K53" s="190">
        <f>SUM(K49:K52)</f>
        <v>0</v>
      </c>
      <c r="L53" s="73" t="s">
        <v>38</v>
      </c>
      <c r="M53" s="11" t="s">
        <v>89</v>
      </c>
    </row>
    <row r="54" spans="2:13" x14ac:dyDescent="0.3">
      <c r="B54" s="142">
        <f>'Berechnung Flex-Input'!B24</f>
        <v>17</v>
      </c>
      <c r="C54" s="142" t="str">
        <f>'Berechnung Flex-Input'!C24</f>
        <v>frei wählbarer Inputstoff 1</v>
      </c>
      <c r="D54" s="129">
        <f>'Berechnung Flex-Input'!K24</f>
        <v>0</v>
      </c>
      <c r="E54" s="129">
        <f>'Berechnung Flex-Input'!M24</f>
        <v>0</v>
      </c>
      <c r="K54" s="190"/>
      <c r="L54" s="73"/>
    </row>
    <row r="55" spans="2:13" x14ac:dyDescent="0.3">
      <c r="B55" s="142">
        <f>'Berechnung Flex-Input'!B25</f>
        <v>18</v>
      </c>
      <c r="C55" s="142" t="str">
        <f>'Berechnung Flex-Input'!C25</f>
        <v>frei wählbarer Inputstoff 2</v>
      </c>
      <c r="D55" s="129">
        <f>'Berechnung Flex-Input'!K25</f>
        <v>0</v>
      </c>
      <c r="E55" s="129">
        <f>'Berechnung Flex-Input'!M25</f>
        <v>0</v>
      </c>
      <c r="K55" s="191" t="e">
        <f>K47/K53</f>
        <v>#DIV/0!</v>
      </c>
      <c r="L55" s="11" t="s">
        <v>91</v>
      </c>
      <c r="M55" s="11" t="s">
        <v>90</v>
      </c>
    </row>
    <row r="56" spans="2:13" x14ac:dyDescent="0.3">
      <c r="B56" s="142">
        <f>'Berechnung Flex-Input'!B26</f>
        <v>19</v>
      </c>
      <c r="C56" s="142" t="str">
        <f>'Berechnung Flex-Input'!C26</f>
        <v>frei wählbarer Inputstoff 3</v>
      </c>
      <c r="D56" s="129">
        <f>'Berechnung Flex-Input'!K26</f>
        <v>0</v>
      </c>
      <c r="E56" s="129">
        <f>'Berechnung Flex-Input'!M26</f>
        <v>0</v>
      </c>
    </row>
    <row r="57" spans="2:13" x14ac:dyDescent="0.3">
      <c r="B57" s="130"/>
      <c r="C57" s="130"/>
      <c r="D57" s="129"/>
      <c r="E57" s="129"/>
    </row>
    <row r="58" spans="2:13" x14ac:dyDescent="0.3">
      <c r="B58" s="143" t="s">
        <v>0</v>
      </c>
      <c r="C58" s="130"/>
      <c r="D58" s="132">
        <f>'Berechnung Flex-Input'!K28</f>
        <v>0</v>
      </c>
      <c r="E58" s="167">
        <f>'Berechnung Flex-Input'!M28</f>
        <v>0</v>
      </c>
    </row>
    <row r="60" spans="2:13" ht="16.2" thickBot="1" x14ac:dyDescent="0.35">
      <c r="B60" s="170" t="s">
        <v>61</v>
      </c>
      <c r="C60" s="169"/>
      <c r="D60" s="169"/>
    </row>
    <row r="61" spans="2:13" x14ac:dyDescent="0.3">
      <c r="B61" s="133" t="str">
        <f>'Berechnung Flex-Input'!B31</f>
        <v xml:space="preserve">Ranking </v>
      </c>
      <c r="C61" s="134" t="str">
        <f>'Berechnung Flex-Input'!C31</f>
        <v xml:space="preserve">Substrat    </v>
      </c>
      <c r="D61" s="135" t="s">
        <v>42</v>
      </c>
      <c r="E61" s="136" t="str">
        <f>'Berechnung Flex-Input'!M31</f>
        <v>N gesamt</v>
      </c>
    </row>
    <row r="62" spans="2:13" ht="15" thickBot="1" x14ac:dyDescent="0.35">
      <c r="B62" s="137" t="str">
        <f>'Berechnung Flex-Input'!B32</f>
        <v xml:space="preserve">N </v>
      </c>
      <c r="C62" s="138"/>
      <c r="D62" s="139" t="s">
        <v>6</v>
      </c>
      <c r="E62" s="140" t="str">
        <f>'Berechnung Flex-Input'!M32</f>
        <v>[kg/a]</v>
      </c>
    </row>
    <row r="63" spans="2:13" x14ac:dyDescent="0.3">
      <c r="B63" s="141">
        <f>'Berechnung Flex-Input'!B33</f>
        <v>1</v>
      </c>
      <c r="C63" s="141">
        <f>'Berechnung Flex-Input'!C33</f>
        <v>0</v>
      </c>
      <c r="D63" s="53">
        <f>'Berechnung Flex-Input'!K33</f>
        <v>0</v>
      </c>
      <c r="E63" s="53">
        <f>'Berechnung Flex-Input'!M33</f>
        <v>0</v>
      </c>
    </row>
    <row r="64" spans="2:13" x14ac:dyDescent="0.3">
      <c r="B64" s="142">
        <f>'Berechnung Flex-Input'!B34</f>
        <v>2</v>
      </c>
      <c r="C64" s="142">
        <f>'Berechnung Flex-Input'!C34</f>
        <v>0</v>
      </c>
      <c r="D64" s="129">
        <f>'Berechnung Flex-Input'!K34</f>
        <v>0</v>
      </c>
      <c r="E64" s="129">
        <f>'Berechnung Flex-Input'!M34</f>
        <v>0</v>
      </c>
    </row>
    <row r="65" spans="2:13" x14ac:dyDescent="0.3">
      <c r="B65" s="142">
        <f>'Berechnung Flex-Input'!B35</f>
        <v>3</v>
      </c>
      <c r="C65" s="142">
        <f>'Berechnung Flex-Input'!C35</f>
        <v>0</v>
      </c>
      <c r="D65" s="129">
        <f>'Berechnung Flex-Input'!K35</f>
        <v>0</v>
      </c>
      <c r="E65" s="129">
        <f>'Berechnung Flex-Input'!M35</f>
        <v>0</v>
      </c>
    </row>
    <row r="66" spans="2:13" x14ac:dyDescent="0.3">
      <c r="B66" s="142">
        <f>'Berechnung Flex-Input'!B36</f>
        <v>4</v>
      </c>
      <c r="C66" s="142">
        <f>'Berechnung Flex-Input'!C36</f>
        <v>0</v>
      </c>
      <c r="D66" s="129">
        <f>'Berechnung Flex-Input'!K36</f>
        <v>0</v>
      </c>
      <c r="E66" s="129">
        <f>'Berechnung Flex-Input'!M36</f>
        <v>0</v>
      </c>
    </row>
    <row r="67" spans="2:13" x14ac:dyDescent="0.3">
      <c r="B67" s="142">
        <f>'Berechnung Flex-Input'!B37</f>
        <v>5</v>
      </c>
      <c r="C67" s="142">
        <f>'Berechnung Flex-Input'!C37</f>
        <v>0</v>
      </c>
      <c r="D67" s="129">
        <f>'Berechnung Flex-Input'!K37</f>
        <v>0</v>
      </c>
      <c r="E67" s="129">
        <f>'Berechnung Flex-Input'!M37</f>
        <v>0</v>
      </c>
    </row>
    <row r="68" spans="2:13" x14ac:dyDescent="0.3">
      <c r="B68" s="142">
        <f>'Berechnung Flex-Input'!B38</f>
        <v>6</v>
      </c>
      <c r="C68" s="142">
        <f>'Berechnung Flex-Input'!C38</f>
        <v>0</v>
      </c>
      <c r="D68" s="129">
        <f>'Berechnung Flex-Input'!K38</f>
        <v>0</v>
      </c>
      <c r="E68" s="129">
        <f>'Berechnung Flex-Input'!M38</f>
        <v>0</v>
      </c>
    </row>
    <row r="69" spans="2:13" ht="18" x14ac:dyDescent="0.35">
      <c r="B69" s="142">
        <f>'Berechnung Flex-Input'!B39</f>
        <v>7</v>
      </c>
      <c r="C69" s="142">
        <f>'Berechnung Flex-Input'!C39</f>
        <v>0</v>
      </c>
      <c r="D69" s="129">
        <f>'Berechnung Flex-Input'!K39</f>
        <v>0</v>
      </c>
      <c r="E69" s="129">
        <f>'Berechnung Flex-Input'!M39</f>
        <v>0</v>
      </c>
      <c r="I69" s="145" t="s">
        <v>64</v>
      </c>
    </row>
    <row r="70" spans="2:13" x14ac:dyDescent="0.3">
      <c r="B70" s="142">
        <f>'Berechnung Flex-Input'!B40</f>
        <v>8</v>
      </c>
      <c r="C70" s="142">
        <f>'Berechnung Flex-Input'!C40</f>
        <v>0</v>
      </c>
      <c r="D70" s="129">
        <f>'Berechnung Flex-Input'!K40</f>
        <v>0</v>
      </c>
      <c r="E70" s="129">
        <f>'Berechnung Flex-Input'!M40</f>
        <v>0</v>
      </c>
    </row>
    <row r="71" spans="2:13" x14ac:dyDescent="0.3">
      <c r="B71" s="142">
        <f>'Berechnung Flex-Input'!B41</f>
        <v>9</v>
      </c>
      <c r="C71" s="142">
        <f>'Berechnung Flex-Input'!C41</f>
        <v>0</v>
      </c>
      <c r="D71" s="129">
        <f>'Berechnung Flex-Input'!K41</f>
        <v>0</v>
      </c>
      <c r="E71" s="129">
        <f>'Berechnung Flex-Input'!M41</f>
        <v>0</v>
      </c>
    </row>
    <row r="72" spans="2:13" ht="18" x14ac:dyDescent="0.35">
      <c r="B72" s="142">
        <f>'Berechnung Flex-Input'!B42</f>
        <v>10</v>
      </c>
      <c r="C72" s="142">
        <f>'Berechnung Flex-Input'!C42</f>
        <v>0</v>
      </c>
      <c r="D72" s="129">
        <f>'Berechnung Flex-Input'!K42</f>
        <v>0</v>
      </c>
      <c r="E72" s="129">
        <f>'Berechnung Flex-Input'!M42</f>
        <v>0</v>
      </c>
      <c r="G72" s="166">
        <f>$E$83</f>
        <v>0</v>
      </c>
      <c r="H72" s="145" t="s">
        <v>50</v>
      </c>
      <c r="I72" s="165">
        <f>$L$33</f>
        <v>0</v>
      </c>
      <c r="J72" s="145" t="s">
        <v>51</v>
      </c>
      <c r="K72" s="146">
        <f>E83+I72</f>
        <v>0</v>
      </c>
      <c r="L72" s="148" t="s">
        <v>62</v>
      </c>
    </row>
    <row r="73" spans="2:13" x14ac:dyDescent="0.3">
      <c r="B73" s="142">
        <f>'Berechnung Flex-Input'!B43</f>
        <v>11</v>
      </c>
      <c r="C73" s="142">
        <f>'Berechnung Flex-Input'!C43</f>
        <v>0</v>
      </c>
      <c r="D73" s="129">
        <f>'Berechnung Flex-Input'!K43</f>
        <v>0</v>
      </c>
      <c r="E73" s="129">
        <f>'Berechnung Flex-Input'!M43</f>
        <v>0</v>
      </c>
    </row>
    <row r="74" spans="2:13" ht="18" x14ac:dyDescent="0.35">
      <c r="B74" s="142">
        <f>'Berechnung Flex-Input'!B44</f>
        <v>12</v>
      </c>
      <c r="C74" s="142">
        <f>'Berechnung Flex-Input'!C44</f>
        <v>0</v>
      </c>
      <c r="D74" s="129">
        <f>'Berechnung Flex-Input'!K44</f>
        <v>0</v>
      </c>
      <c r="E74" s="129">
        <f>'Berechnung Flex-Input'!M44</f>
        <v>0</v>
      </c>
      <c r="G74" s="187">
        <f>'Berechnung Flex-Input'!$O$53</f>
        <v>0</v>
      </c>
      <c r="H74" s="145" t="s">
        <v>50</v>
      </c>
      <c r="I74" s="188">
        <f>$M$33</f>
        <v>0</v>
      </c>
      <c r="J74" s="145" t="s">
        <v>51</v>
      </c>
      <c r="K74" s="29">
        <f>G74+I74</f>
        <v>0</v>
      </c>
      <c r="L74" s="73" t="s">
        <v>38</v>
      </c>
      <c r="M74" s="11" t="s">
        <v>86</v>
      </c>
    </row>
    <row r="75" spans="2:13" x14ac:dyDescent="0.3">
      <c r="B75" s="142">
        <f>'Berechnung Flex-Input'!B45</f>
        <v>13</v>
      </c>
      <c r="C75" s="142">
        <f>'Berechnung Flex-Input'!C45</f>
        <v>0</v>
      </c>
      <c r="D75" s="129">
        <f>'Berechnung Flex-Input'!K45</f>
        <v>0</v>
      </c>
      <c r="E75" s="129">
        <f>'Berechnung Flex-Input'!M45</f>
        <v>0</v>
      </c>
    </row>
    <row r="76" spans="2:13" x14ac:dyDescent="0.3">
      <c r="B76" s="142">
        <f>'Berechnung Flex-Input'!B46</f>
        <v>14</v>
      </c>
      <c r="C76" s="142">
        <f>'Berechnung Flex-Input'!C46</f>
        <v>0</v>
      </c>
      <c r="D76" s="129">
        <f>'Berechnung Flex-Input'!K46</f>
        <v>0</v>
      </c>
      <c r="E76" s="129">
        <f>'Berechnung Flex-Input'!M46</f>
        <v>0</v>
      </c>
      <c r="J76" s="189" t="s">
        <v>50</v>
      </c>
      <c r="K76" s="26">
        <f>Eingabemaske!$E$35</f>
        <v>0</v>
      </c>
      <c r="L76" s="73" t="s">
        <v>38</v>
      </c>
      <c r="M76" s="11" t="s">
        <v>87</v>
      </c>
    </row>
    <row r="77" spans="2:13" x14ac:dyDescent="0.3">
      <c r="B77" s="142">
        <f>'Berechnung Flex-Input'!B47</f>
        <v>15</v>
      </c>
      <c r="C77" s="142">
        <f>'Berechnung Flex-Input'!C47</f>
        <v>0</v>
      </c>
      <c r="D77" s="129">
        <f>'Berechnung Flex-Input'!K47</f>
        <v>0</v>
      </c>
      <c r="E77" s="129">
        <f>'Berechnung Flex-Input'!M47</f>
        <v>0</v>
      </c>
    </row>
    <row r="78" spans="2:13" x14ac:dyDescent="0.3">
      <c r="B78" s="142">
        <f>'Berechnung Flex-Input'!B48</f>
        <v>16</v>
      </c>
      <c r="C78" s="142">
        <f>'Berechnung Flex-Input'!C48</f>
        <v>0</v>
      </c>
      <c r="D78" s="129">
        <f>'Berechnung Flex-Input'!K48</f>
        <v>0</v>
      </c>
      <c r="E78" s="129">
        <f>'Berechnung Flex-Input'!M48</f>
        <v>0</v>
      </c>
      <c r="K78" s="190">
        <f>SUM(K74:K77)</f>
        <v>0</v>
      </c>
      <c r="L78" s="73" t="s">
        <v>38</v>
      </c>
      <c r="M78" s="11" t="s">
        <v>89</v>
      </c>
    </row>
    <row r="79" spans="2:13" x14ac:dyDescent="0.3">
      <c r="B79" s="142">
        <f>'Berechnung Flex-Input'!B49</f>
        <v>17</v>
      </c>
      <c r="C79" s="142" t="str">
        <f>'Berechnung Flex-Input'!C49</f>
        <v>frei wählbarer Inputstoff 1</v>
      </c>
      <c r="D79" s="129">
        <f>'Berechnung Flex-Input'!K49</f>
        <v>0</v>
      </c>
      <c r="E79" s="129">
        <f>'Berechnung Flex-Input'!M49</f>
        <v>0</v>
      </c>
      <c r="K79" s="190"/>
      <c r="L79" s="73"/>
    </row>
    <row r="80" spans="2:13" x14ac:dyDescent="0.3">
      <c r="B80" s="142">
        <f>'Berechnung Flex-Input'!B50</f>
        <v>18</v>
      </c>
      <c r="C80" s="142" t="str">
        <f>'Berechnung Flex-Input'!C50</f>
        <v>frei wählbarer Inputstoff 2</v>
      </c>
      <c r="D80" s="129">
        <f>'Berechnung Flex-Input'!K50</f>
        <v>0</v>
      </c>
      <c r="E80" s="129">
        <f>'Berechnung Flex-Input'!M50</f>
        <v>0</v>
      </c>
      <c r="K80" s="191" t="e">
        <f>K72/K78</f>
        <v>#DIV/0!</v>
      </c>
      <c r="L80" s="11" t="s">
        <v>91</v>
      </c>
      <c r="M80" s="11" t="s">
        <v>92</v>
      </c>
    </row>
    <row r="81" spans="2:9" x14ac:dyDescent="0.3">
      <c r="B81" s="142">
        <f>'Berechnung Flex-Input'!B51</f>
        <v>19</v>
      </c>
      <c r="C81" s="142" t="str">
        <f>'Berechnung Flex-Input'!C51</f>
        <v>frei wählbarer Inputstoff 3</v>
      </c>
      <c r="D81" s="129">
        <f>'Berechnung Flex-Input'!K51</f>
        <v>0</v>
      </c>
      <c r="E81" s="129">
        <f>'Berechnung Flex-Input'!M51</f>
        <v>0</v>
      </c>
    </row>
    <row r="82" spans="2:9" x14ac:dyDescent="0.3">
      <c r="B82" s="130"/>
      <c r="C82" s="130"/>
      <c r="D82" s="129"/>
      <c r="E82" s="129"/>
    </row>
    <row r="83" spans="2:9" x14ac:dyDescent="0.3">
      <c r="B83" s="143" t="s">
        <v>0</v>
      </c>
      <c r="C83" s="130"/>
      <c r="D83" s="132">
        <f>'Berechnung Flex-Input'!K53</f>
        <v>0</v>
      </c>
      <c r="E83" s="167">
        <f>'Berechnung Flex-Input'!M53</f>
        <v>0</v>
      </c>
    </row>
    <row r="85" spans="2:9" ht="15" thickBot="1" x14ac:dyDescent="0.35">
      <c r="B85" s="168" t="s">
        <v>60</v>
      </c>
      <c r="C85" s="169"/>
      <c r="D85" s="169"/>
    </row>
    <row r="86" spans="2:9" x14ac:dyDescent="0.3">
      <c r="B86" s="133" t="str">
        <f>'Berechnung Flex-Input'!B56</f>
        <v xml:space="preserve">Ranking </v>
      </c>
      <c r="C86" s="134" t="str">
        <f>'Berechnung Flex-Input'!C56</f>
        <v xml:space="preserve">Substrat    </v>
      </c>
      <c r="D86" s="135" t="s">
        <v>42</v>
      </c>
      <c r="E86" s="136" t="str">
        <f>'Berechnung Flex-Input'!M56</f>
        <v>Gärrest ges.</v>
      </c>
    </row>
    <row r="87" spans="2:9" ht="15" thickBot="1" x14ac:dyDescent="0.35">
      <c r="B87" s="137" t="str">
        <f>'Berechnung Flex-Input'!B57</f>
        <v xml:space="preserve">Gärrest </v>
      </c>
      <c r="C87" s="138"/>
      <c r="D87" s="139" t="s">
        <v>6</v>
      </c>
      <c r="E87" s="140" t="str">
        <f>'Berechnung Flex-Input'!M57</f>
        <v>[m³/a]</v>
      </c>
    </row>
    <row r="88" spans="2:9" x14ac:dyDescent="0.3">
      <c r="B88" s="141">
        <f>'Berechnung Flex-Input'!B58</f>
        <v>1</v>
      </c>
      <c r="C88" s="141">
        <f>'Berechnung Flex-Input'!C58</f>
        <v>0</v>
      </c>
      <c r="D88" s="53">
        <f>'Berechnung Flex-Input'!K58</f>
        <v>0</v>
      </c>
      <c r="E88" s="53">
        <f>'Berechnung Flex-Input'!N58</f>
        <v>0</v>
      </c>
    </row>
    <row r="89" spans="2:9" x14ac:dyDescent="0.3">
      <c r="B89" s="142">
        <f>'Berechnung Flex-Input'!B59</f>
        <v>2</v>
      </c>
      <c r="C89" s="142">
        <f>'Berechnung Flex-Input'!C59</f>
        <v>0</v>
      </c>
      <c r="D89" s="129">
        <f>'Berechnung Flex-Input'!K59</f>
        <v>0</v>
      </c>
      <c r="E89" s="53">
        <f>'Berechnung Flex-Input'!N59</f>
        <v>0</v>
      </c>
    </row>
    <row r="90" spans="2:9" x14ac:dyDescent="0.3">
      <c r="B90" s="142">
        <f>'Berechnung Flex-Input'!B60</f>
        <v>3</v>
      </c>
      <c r="C90" s="142">
        <f>'Berechnung Flex-Input'!C60</f>
        <v>0</v>
      </c>
      <c r="D90" s="129">
        <f>'Berechnung Flex-Input'!K60</f>
        <v>0</v>
      </c>
      <c r="E90" s="53">
        <f>'Berechnung Flex-Input'!N60</f>
        <v>0</v>
      </c>
    </row>
    <row r="91" spans="2:9" x14ac:dyDescent="0.3">
      <c r="B91" s="142">
        <f>'Berechnung Flex-Input'!B61</f>
        <v>4</v>
      </c>
      <c r="C91" s="142">
        <f>'Berechnung Flex-Input'!C61</f>
        <v>0</v>
      </c>
      <c r="D91" s="129">
        <f>'Berechnung Flex-Input'!K61</f>
        <v>0</v>
      </c>
      <c r="E91" s="53">
        <f>'Berechnung Flex-Input'!N61</f>
        <v>0</v>
      </c>
    </row>
    <row r="92" spans="2:9" x14ac:dyDescent="0.3">
      <c r="B92" s="142">
        <f>'Berechnung Flex-Input'!B62</f>
        <v>5</v>
      </c>
      <c r="C92" s="142">
        <f>'Berechnung Flex-Input'!C62</f>
        <v>0</v>
      </c>
      <c r="D92" s="129">
        <f>'Berechnung Flex-Input'!K62</f>
        <v>0</v>
      </c>
      <c r="E92" s="53">
        <f>'Berechnung Flex-Input'!N62</f>
        <v>0</v>
      </c>
    </row>
    <row r="93" spans="2:9" x14ac:dyDescent="0.3">
      <c r="B93" s="142">
        <f>'Berechnung Flex-Input'!B63</f>
        <v>6</v>
      </c>
      <c r="C93" s="142">
        <f>'Berechnung Flex-Input'!C63</f>
        <v>0</v>
      </c>
      <c r="D93" s="129">
        <f>'Berechnung Flex-Input'!K63</f>
        <v>0</v>
      </c>
      <c r="E93" s="53">
        <f>'Berechnung Flex-Input'!N63</f>
        <v>0</v>
      </c>
    </row>
    <row r="94" spans="2:9" ht="18" x14ac:dyDescent="0.35">
      <c r="B94" s="142">
        <f>'Berechnung Flex-Input'!B64</f>
        <v>7</v>
      </c>
      <c r="C94" s="142">
        <f>'Berechnung Flex-Input'!C64</f>
        <v>0</v>
      </c>
      <c r="D94" s="129">
        <f>'Berechnung Flex-Input'!K64</f>
        <v>0</v>
      </c>
      <c r="E94" s="53">
        <f>'Berechnung Flex-Input'!N64</f>
        <v>0</v>
      </c>
      <c r="I94" s="145" t="s">
        <v>65</v>
      </c>
    </row>
    <row r="95" spans="2:9" x14ac:dyDescent="0.3">
      <c r="B95" s="142">
        <f>'Berechnung Flex-Input'!B65</f>
        <v>8</v>
      </c>
      <c r="C95" s="142">
        <f>'Berechnung Flex-Input'!C65</f>
        <v>0</v>
      </c>
      <c r="D95" s="129">
        <f>'Berechnung Flex-Input'!K65</f>
        <v>0</v>
      </c>
      <c r="E95" s="53">
        <f>'Berechnung Flex-Input'!N65</f>
        <v>0</v>
      </c>
    </row>
    <row r="96" spans="2:9" x14ac:dyDescent="0.3">
      <c r="B96" s="142">
        <f>'Berechnung Flex-Input'!B66</f>
        <v>9</v>
      </c>
      <c r="C96" s="142">
        <f>'Berechnung Flex-Input'!C66</f>
        <v>0</v>
      </c>
      <c r="D96" s="129">
        <f>'Berechnung Flex-Input'!K66</f>
        <v>0</v>
      </c>
      <c r="E96" s="53">
        <f>'Berechnung Flex-Input'!N66</f>
        <v>0</v>
      </c>
    </row>
    <row r="97" spans="2:13" ht="18" x14ac:dyDescent="0.35">
      <c r="B97" s="142">
        <f>'Berechnung Flex-Input'!B67</f>
        <v>10</v>
      </c>
      <c r="C97" s="142">
        <f>'Berechnung Flex-Input'!C67</f>
        <v>0</v>
      </c>
      <c r="D97" s="129">
        <f>'Berechnung Flex-Input'!K67</f>
        <v>0</v>
      </c>
      <c r="E97" s="53">
        <f>'Berechnung Flex-Input'!N67</f>
        <v>0</v>
      </c>
      <c r="G97" s="166">
        <f>$E$108</f>
        <v>0</v>
      </c>
      <c r="H97" s="145" t="s">
        <v>50</v>
      </c>
      <c r="I97" s="165">
        <f>$M$33</f>
        <v>0</v>
      </c>
      <c r="J97" s="145" t="s">
        <v>51</v>
      </c>
      <c r="K97" s="146">
        <f>E108+I97</f>
        <v>0</v>
      </c>
      <c r="L97" s="148" t="s">
        <v>38</v>
      </c>
    </row>
    <row r="98" spans="2:13" x14ac:dyDescent="0.3">
      <c r="B98" s="142">
        <f>'Berechnung Flex-Input'!B68</f>
        <v>11</v>
      </c>
      <c r="C98" s="142">
        <f>'Berechnung Flex-Input'!C68</f>
        <v>0</v>
      </c>
      <c r="D98" s="129">
        <f>'Berechnung Flex-Input'!K68</f>
        <v>0</v>
      </c>
      <c r="E98" s="53">
        <f>'Berechnung Flex-Input'!N68</f>
        <v>0</v>
      </c>
    </row>
    <row r="99" spans="2:13" x14ac:dyDescent="0.3">
      <c r="B99" s="142">
        <f>'Berechnung Flex-Input'!B69</f>
        <v>12</v>
      </c>
      <c r="C99" s="142">
        <f>'Berechnung Flex-Input'!C69</f>
        <v>0</v>
      </c>
      <c r="D99" s="129">
        <f>'Berechnung Flex-Input'!K69</f>
        <v>0</v>
      </c>
      <c r="E99" s="53">
        <f>'Berechnung Flex-Input'!N69</f>
        <v>0</v>
      </c>
      <c r="J99" s="189" t="s">
        <v>50</v>
      </c>
      <c r="K99" s="26">
        <f>Eingabemaske!$E$35</f>
        <v>0</v>
      </c>
      <c r="L99" s="73" t="s">
        <v>38</v>
      </c>
      <c r="M99" s="11" t="s">
        <v>87</v>
      </c>
    </row>
    <row r="100" spans="2:13" x14ac:dyDescent="0.3">
      <c r="B100" s="142">
        <f>'Berechnung Flex-Input'!B70</f>
        <v>13</v>
      </c>
      <c r="C100" s="142">
        <f>'Berechnung Flex-Input'!C70</f>
        <v>0</v>
      </c>
      <c r="D100" s="129">
        <f>'Berechnung Flex-Input'!K70</f>
        <v>0</v>
      </c>
      <c r="E100" s="53">
        <f>'Berechnung Flex-Input'!N70</f>
        <v>0</v>
      </c>
    </row>
    <row r="101" spans="2:13" x14ac:dyDescent="0.3">
      <c r="B101" s="142">
        <f>'Berechnung Flex-Input'!B71</f>
        <v>14</v>
      </c>
      <c r="C101" s="142">
        <f>'Berechnung Flex-Input'!C71</f>
        <v>0</v>
      </c>
      <c r="D101" s="129">
        <f>'Berechnung Flex-Input'!K71</f>
        <v>0</v>
      </c>
      <c r="E101" s="53">
        <f>'Berechnung Flex-Input'!N71</f>
        <v>0</v>
      </c>
      <c r="K101" s="190">
        <f>SUM(K97:K100)</f>
        <v>0</v>
      </c>
      <c r="L101" s="73" t="s">
        <v>38</v>
      </c>
      <c r="M101" s="11" t="s">
        <v>89</v>
      </c>
    </row>
    <row r="102" spans="2:13" x14ac:dyDescent="0.3">
      <c r="B102" s="142">
        <f>'Berechnung Flex-Input'!B72</f>
        <v>15</v>
      </c>
      <c r="C102" s="142">
        <f>'Berechnung Flex-Input'!C72</f>
        <v>0</v>
      </c>
      <c r="D102" s="129">
        <f>'Berechnung Flex-Input'!K72</f>
        <v>0</v>
      </c>
      <c r="E102" s="53">
        <f>'Berechnung Flex-Input'!N72</f>
        <v>0</v>
      </c>
    </row>
    <row r="103" spans="2:13" x14ac:dyDescent="0.3">
      <c r="B103" s="142">
        <f>'Berechnung Flex-Input'!B73</f>
        <v>16</v>
      </c>
      <c r="C103" s="142">
        <f>'Berechnung Flex-Input'!C73</f>
        <v>0</v>
      </c>
      <c r="D103" s="129">
        <f>'Berechnung Flex-Input'!K73</f>
        <v>0</v>
      </c>
      <c r="E103" s="53">
        <f>'Berechnung Flex-Input'!N73</f>
        <v>0</v>
      </c>
    </row>
    <row r="104" spans="2:13" x14ac:dyDescent="0.3">
      <c r="B104" s="142">
        <f>'Berechnung Flex-Input'!B74</f>
        <v>17</v>
      </c>
      <c r="C104" s="142" t="str">
        <f>'Berechnung Flex-Input'!C74</f>
        <v>frei wählbarer Inputstoff 1</v>
      </c>
      <c r="D104" s="129">
        <f>'Berechnung Flex-Input'!K74</f>
        <v>0</v>
      </c>
      <c r="E104" s="53">
        <f>'Berechnung Flex-Input'!N74</f>
        <v>0</v>
      </c>
    </row>
    <row r="105" spans="2:13" x14ac:dyDescent="0.3">
      <c r="B105" s="142">
        <f>'Berechnung Flex-Input'!B75</f>
        <v>18</v>
      </c>
      <c r="C105" s="142" t="str">
        <f>'Berechnung Flex-Input'!C75</f>
        <v>frei wählbarer Inputstoff 2</v>
      </c>
      <c r="D105" s="129">
        <f>'Berechnung Flex-Input'!K75</f>
        <v>0</v>
      </c>
      <c r="E105" s="53">
        <f>'Berechnung Flex-Input'!N75</f>
        <v>0</v>
      </c>
    </row>
    <row r="106" spans="2:13" x14ac:dyDescent="0.3">
      <c r="B106" s="142">
        <f>'Berechnung Flex-Input'!B76</f>
        <v>19</v>
      </c>
      <c r="C106" s="142" t="str">
        <f>'Berechnung Flex-Input'!C76</f>
        <v>frei wählbarer Inputstoff 3</v>
      </c>
      <c r="D106" s="129">
        <f>'Berechnung Flex-Input'!K76</f>
        <v>0</v>
      </c>
      <c r="E106" s="53">
        <f>'Berechnung Flex-Input'!N76</f>
        <v>0</v>
      </c>
    </row>
    <row r="107" spans="2:13" x14ac:dyDescent="0.3">
      <c r="B107" s="130"/>
      <c r="C107" s="130"/>
      <c r="D107" s="129"/>
      <c r="E107" s="129"/>
    </row>
    <row r="108" spans="2:13" x14ac:dyDescent="0.3">
      <c r="B108" s="143" t="s">
        <v>0</v>
      </c>
      <c r="C108" s="130"/>
      <c r="D108" s="132">
        <f>'Berechnung Flex-Input'!K78</f>
        <v>0</v>
      </c>
      <c r="E108" s="167">
        <f>'Berechnung Flex-Input'!N78</f>
        <v>0</v>
      </c>
    </row>
    <row r="110" spans="2:13" ht="15.6" x14ac:dyDescent="0.3">
      <c r="B110" s="149" t="s">
        <v>71</v>
      </c>
    </row>
  </sheetData>
  <sheetProtection password="EE98" sheet="1" objects="1" scenarios="1"/>
  <pageMargins left="0.25" right="0.25" top="0.75" bottom="0.75" header="0.3" footer="0.3"/>
  <pageSetup paperSize="8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Eingabemaske</vt:lpstr>
      <vt:lpstr>Substrate</vt:lpstr>
      <vt:lpstr>Berechnung Ranking</vt:lpstr>
      <vt:lpstr>Berechnung Flex-Input</vt:lpstr>
      <vt:lpstr>Ausgabemaske</vt:lpstr>
      <vt:lpstr>'Berechnung Flex-Input'!Druckbereich</vt:lpstr>
      <vt:lpstr>'Berechnung Ranking'!Druckbereich</vt:lpstr>
      <vt:lpstr>Eingabemaske!Druckbereich</vt:lpstr>
      <vt:lpstr>Produktauswahl</vt:lpstr>
      <vt:lpstr>ProduktauswahlPflanzen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Schulz Mandy</dc:creator>
  <cp:lastModifiedBy>Borchers Heide</cp:lastModifiedBy>
  <cp:lastPrinted>2018-07-05T07:29:02Z</cp:lastPrinted>
  <dcterms:created xsi:type="dcterms:W3CDTF">2015-05-12T06:52:42Z</dcterms:created>
  <dcterms:modified xsi:type="dcterms:W3CDTF">2018-12-05T12:10:25Z</dcterms:modified>
</cp:coreProperties>
</file>